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madeus\Desktop\For Audit\Reconcilitions\Enashipai\"/>
    </mc:Choice>
  </mc:AlternateContent>
  <bookViews>
    <workbookView xWindow="0" yWindow="0" windowWidth="20490" windowHeight="7155"/>
  </bookViews>
  <sheets>
    <sheet name="BCD" sheetId="1" r:id="rId1"/>
    <sheet name="Safaricom" sheetId="2" r:id="rId2"/>
    <sheet name="Reconciliation" sheetId="3" r:id="rId3"/>
  </sheets>
  <externalReferences>
    <externalReference r:id="rId4"/>
    <externalReference r:id="rId5"/>
  </externalReferences>
  <calcPr calcId="152511"/>
</workbook>
</file>

<file path=xl/calcChain.xml><?xml version="1.0" encoding="utf-8"?>
<calcChain xmlns="http://schemas.openxmlformats.org/spreadsheetml/2006/main">
  <c r="F60" i="1" l="1"/>
  <c r="G35" i="2"/>
  <c r="G34" i="2"/>
  <c r="G140" i="2"/>
  <c r="F55" i="1"/>
  <c r="E55" i="1"/>
  <c r="F6" i="3"/>
  <c r="G33" i="2"/>
  <c r="F33" i="2"/>
  <c r="F59" i="1"/>
  <c r="E59" i="1"/>
  <c r="G25" i="1"/>
  <c r="H3" i="3"/>
  <c r="G29" i="2"/>
  <c r="F28" i="2"/>
  <c r="G28" i="2"/>
  <c r="F7" i="3" l="1"/>
  <c r="H8" i="3" s="1"/>
  <c r="H11" i="3" s="1"/>
  <c r="F56" i="1" l="1"/>
  <c r="G31" i="2" s="1"/>
  <c r="J32" i="2" l="1"/>
  <c r="H13" i="3"/>
  <c r="H15" i="3" s="1"/>
</calcChain>
</file>

<file path=xl/comments1.xml><?xml version="1.0" encoding="utf-8"?>
<comments xmlns="http://schemas.openxmlformats.org/spreadsheetml/2006/main">
  <authors>
    <author>Windows User</author>
  </authors>
  <commentList>
    <comment ref="C21" authorId="0" shapeId="0">
      <text>
        <r>
          <rPr>
            <b/>
            <sz val="9"/>
            <color indexed="81"/>
            <rFont val="Tahoma"/>
            <family val="2"/>
          </rPr>
          <t>Windows User:</t>
        </r>
        <r>
          <rPr>
            <sz val="9"/>
            <color indexed="81"/>
            <rFont val="Tahoma"/>
            <family val="2"/>
          </rPr>
          <t xml:space="preserve">
Appear as unpaid</t>
        </r>
      </text>
    </comment>
    <comment ref="C24" authorId="0" shapeId="0">
      <text>
        <r>
          <rPr>
            <b/>
            <sz val="9"/>
            <color indexed="81"/>
            <rFont val="Tahoma"/>
            <family val="2"/>
          </rPr>
          <t>Windows User:</t>
        </r>
        <r>
          <rPr>
            <sz val="9"/>
            <color indexed="81"/>
            <rFont val="Tahoma"/>
            <family val="2"/>
          </rPr>
          <t xml:space="preserve">
Paid sh.17,500 via BPVS180600072</t>
        </r>
      </text>
    </comment>
    <comment ref="C25" authorId="0" shapeId="0">
      <text>
        <r>
          <rPr>
            <b/>
            <sz val="9"/>
            <color indexed="81"/>
            <rFont val="Tahoma"/>
            <family val="2"/>
          </rPr>
          <t>Windows User:</t>
        </r>
        <r>
          <rPr>
            <sz val="9"/>
            <color indexed="81"/>
            <rFont val="Tahoma"/>
            <family val="2"/>
          </rPr>
          <t xml:space="preserve">
Sh.63k paid for this via,BPVS180600072</t>
        </r>
      </text>
    </comment>
    <comment ref="C26" authorId="0" shapeId="0">
      <text>
        <r>
          <rPr>
            <b/>
            <sz val="9"/>
            <color indexed="81"/>
            <rFont val="Tahoma"/>
            <family val="2"/>
          </rPr>
          <t>Windows User:</t>
        </r>
        <r>
          <rPr>
            <sz val="9"/>
            <color indexed="81"/>
            <rFont val="Tahoma"/>
            <family val="2"/>
          </rPr>
          <t xml:space="preserve">
Sh.351,000 paid for this SV</t>
        </r>
      </text>
    </comment>
    <comment ref="C27" authorId="0" shapeId="0">
      <text>
        <r>
          <rPr>
            <b/>
            <sz val="9"/>
            <color indexed="81"/>
            <rFont val="Tahoma"/>
            <family val="2"/>
          </rPr>
          <t>Windows User:</t>
        </r>
        <r>
          <rPr>
            <sz val="9"/>
            <color indexed="81"/>
            <rFont val="Tahoma"/>
            <family val="2"/>
          </rPr>
          <t xml:space="preserve">
Appear as unpaid</t>
        </r>
      </text>
    </comment>
    <comment ref="C43" authorId="0" shapeId="0">
      <text>
        <r>
          <rPr>
            <b/>
            <sz val="9"/>
            <color indexed="81"/>
            <rFont val="Tahoma"/>
            <family val="2"/>
          </rPr>
          <t>Windows User:</t>
        </r>
        <r>
          <rPr>
            <sz val="9"/>
            <color indexed="81"/>
            <rFont val="Tahoma"/>
            <family val="2"/>
          </rPr>
          <t xml:space="preserve">
Appear unpaid</t>
        </r>
      </text>
    </comment>
    <comment ref="C45" authorId="0" shapeId="0">
      <text>
        <r>
          <rPr>
            <b/>
            <sz val="9"/>
            <color indexed="81"/>
            <rFont val="Tahoma"/>
            <family val="2"/>
          </rPr>
          <t>Windows User:</t>
        </r>
        <r>
          <rPr>
            <sz val="9"/>
            <color indexed="81"/>
            <rFont val="Tahoma"/>
            <family val="2"/>
          </rPr>
          <t xml:space="preserve">
Appear unpaid</t>
        </r>
      </text>
    </comment>
  </commentList>
</comments>
</file>

<file path=xl/comments2.xml><?xml version="1.0" encoding="utf-8"?>
<comments xmlns="http://schemas.openxmlformats.org/spreadsheetml/2006/main">
  <authors>
    <author>Windows User</author>
  </authors>
  <commentList>
    <comment ref="G12" authorId="0" shapeId="0">
      <text>
        <r>
          <rPr>
            <b/>
            <sz val="9"/>
            <color indexed="81"/>
            <rFont val="Tahoma"/>
            <family val="2"/>
          </rPr>
          <t>Windows User:</t>
        </r>
        <r>
          <rPr>
            <sz val="9"/>
            <color indexed="81"/>
            <rFont val="Tahoma"/>
            <family val="2"/>
          </rPr>
          <t xml:space="preserve">
Appear as unpaid</t>
        </r>
      </text>
    </comment>
  </commentList>
</comments>
</file>

<file path=xl/sharedStrings.xml><?xml version="1.0" encoding="utf-8"?>
<sst xmlns="http://schemas.openxmlformats.org/spreadsheetml/2006/main" count="298" uniqueCount="192">
  <si>
    <t>Page No:</t>
  </si>
  <si>
    <t>of 12</t>
  </si>
  <si>
    <t>Run Date :</t>
  </si>
  <si>
    <t>12-FEB-2019</t>
  </si>
  <si>
    <t>DETAILED LEDGER (AP)</t>
  </si>
  <si>
    <t>Ref No  :</t>
  </si>
  <si>
    <t>NAPR003</t>
  </si>
  <si>
    <t>User</t>
  </si>
  <si>
    <t>:</t>
  </si>
  <si>
    <t>JKM</t>
  </si>
  <si>
    <t>Currency:</t>
  </si>
  <si>
    <t>KENYAN SHILLING</t>
  </si>
  <si>
    <t>From Date : '12/02/2017'</t>
  </si>
  <si>
    <t>To Date :  '12/02/2019'</t>
  </si>
  <si>
    <t>Supplier Code:</t>
  </si>
  <si>
    <t>PE0026</t>
  </si>
  <si>
    <t>Supplier Name:</t>
  </si>
  <si>
    <t>ENASHIPAI RESORT AND SPA</t>
  </si>
  <si>
    <t>Payment Terms :</t>
  </si>
  <si>
    <t>Days</t>
  </si>
  <si>
    <t>Credit Limit :</t>
  </si>
  <si>
    <t>GL</t>
  </si>
  <si>
    <t>Doc</t>
  </si>
  <si>
    <t>Narration</t>
  </si>
  <si>
    <t>Debit</t>
  </si>
  <si>
    <t>Credit</t>
  </si>
  <si>
    <t>Running</t>
  </si>
  <si>
    <t>Document</t>
  </si>
  <si>
    <t>Clearance/</t>
  </si>
  <si>
    <t>Other</t>
  </si>
  <si>
    <t>Date</t>
  </si>
  <si>
    <t>Number</t>
  </si>
  <si>
    <t>Amount</t>
  </si>
  <si>
    <t>Balance</t>
  </si>
  <si>
    <t>Due Date</t>
  </si>
  <si>
    <t>Reference</t>
  </si>
  <si>
    <t>Opening Balance :</t>
  </si>
  <si>
    <t>Total Transactions</t>
  </si>
  <si>
    <t>Closing Balance</t>
  </si>
  <si>
    <t>Total Without PDC</t>
  </si>
  <si>
    <t>Total PDC Amount</t>
  </si>
  <si>
    <t>Total No Of PDC Transactions :</t>
  </si>
  <si>
    <t>0(The PDC Transactions are Marked By an Indication (*) with the Document Number.)</t>
  </si>
  <si>
    <t>KES</t>
  </si>
  <si>
    <t>ENASHIPAI</t>
  </si>
  <si>
    <t>18-OCT-17</t>
  </si>
  <si>
    <t>18-OCT-17</t>
  </si>
  <si>
    <t>SV17101510</t>
  </si>
  <si>
    <t>NZOMO/PAUL MR</t>
  </si>
  <si>
    <t>18-OCT-17</t>
  </si>
  <si>
    <t>IB IB17100435</t>
  </si>
  <si>
    <t>OWITI,LATIFA MEREDITH</t>
  </si>
  <si>
    <t>30-DEC-17</t>
  </si>
  <si>
    <t>30-DEC-17</t>
  </si>
  <si>
    <t>SV17121049</t>
  </si>
  <si>
    <t>RSO FORUM -EXTRAS</t>
  </si>
  <si>
    <t>30-DEC-17</t>
  </si>
  <si>
    <t>IB IB17120401</t>
  </si>
  <si>
    <t>30-DEC-17</t>
  </si>
  <si>
    <t>30-DEC-17</t>
  </si>
  <si>
    <t>SV17121051</t>
  </si>
  <si>
    <t>RSO FORUM -EXTRAS</t>
  </si>
  <si>
    <t>30-DEC-17</t>
  </si>
  <si>
    <t>IB IB17120401</t>
  </si>
  <si>
    <t>30-DEC-17</t>
  </si>
  <si>
    <t>30-DEC-17</t>
  </si>
  <si>
    <t>SV17121052</t>
  </si>
  <si>
    <t>RSO FORUM -EXTRAS</t>
  </si>
  <si>
    <t>30-DEC-17</t>
  </si>
  <si>
    <t>IB IB17120401</t>
  </si>
  <si>
    <t>SAFARICOM LIMITED</t>
  </si>
  <si>
    <t>13-MAR-18</t>
  </si>
  <si>
    <t>13-MAR-18</t>
  </si>
  <si>
    <t>SV18032005</t>
  </si>
  <si>
    <t>ANTHONY NJAGI</t>
  </si>
  <si>
    <t>13-MAR-18</t>
  </si>
  <si>
    <t>IB IB18030365</t>
  </si>
  <si>
    <t>MUCHERU</t>
  </si>
  <si>
    <t>19-MAR-18</t>
  </si>
  <si>
    <t>19-MAR-18</t>
  </si>
  <si>
    <t>BPVS180300058</t>
  </si>
  <si>
    <t>IB17110704/IB17080470/IB</t>
  </si>
  <si>
    <t>19-MAR-18</t>
  </si>
  <si>
    <t>SAFARICOM LIMITED</t>
  </si>
  <si>
    <t>17100401/IB18020071/IB18</t>
  </si>
  <si>
    <t>010584/IB18020003/IB1802</t>
  </si>
  <si>
    <t>0365/IB18020340/IB170904</t>
  </si>
  <si>
    <t>47/IB18020341/</t>
  </si>
  <si>
    <t>17100401/IB18020071/IB18</t>
  </si>
  <si>
    <t>010584/IB18020003/IB1802</t>
  </si>
  <si>
    <t>0365/IB18020340/IB170904</t>
  </si>
  <si>
    <t>47/IB18020341/</t>
  </si>
  <si>
    <t>13-APR-18</t>
  </si>
  <si>
    <t>13-APR-18</t>
  </si>
  <si>
    <t>SV18041614</t>
  </si>
  <si>
    <t>SAMUEL NGUGI FAMILY</t>
  </si>
  <si>
    <t>13-APR-18</t>
  </si>
  <si>
    <t>IB IB18040282</t>
  </si>
  <si>
    <t>13-APR-18</t>
  </si>
  <si>
    <t>13-APR-18</t>
  </si>
  <si>
    <t>SV18041616</t>
  </si>
  <si>
    <t>SAMUEL NGUGI FAMILY</t>
  </si>
  <si>
    <t>13-APR-18</t>
  </si>
  <si>
    <t>IB IB18040282</t>
  </si>
  <si>
    <t>BUILDING</t>
  </si>
  <si>
    <t>25-JUN-18</t>
  </si>
  <si>
    <t>25-JUN-18</t>
  </si>
  <si>
    <t>BPVS180600072</t>
  </si>
  <si>
    <t>IB18050124/IB18050086/IB</t>
  </si>
  <si>
    <t>25-JUN-18</t>
  </si>
  <si>
    <t>SAFARICOM LIMITED</t>
  </si>
  <si>
    <t>18050387/IB18040649/IB18</t>
  </si>
  <si>
    <t>040265/IB18040126/IB1804</t>
  </si>
  <si>
    <t>0300/IB18060369/IB171204</t>
  </si>
  <si>
    <t>01/IB18040446</t>
  </si>
  <si>
    <t>25-JUN-18</t>
  </si>
  <si>
    <t>25-JUN-18</t>
  </si>
  <si>
    <t>BPVS180600072</t>
  </si>
  <si>
    <t>IB18050124/IB18050086/IB</t>
  </si>
  <si>
    <t>25-JUN-18</t>
  </si>
  <si>
    <t>SAFARICOM LIMITED</t>
  </si>
  <si>
    <t>18050387/IB18040649/IB18</t>
  </si>
  <si>
    <t>01/IB18040446</t>
  </si>
  <si>
    <t>01/IB18040446</t>
  </si>
  <si>
    <t>22-NOV-18</t>
  </si>
  <si>
    <t>22-NOV-18</t>
  </si>
  <si>
    <t>SV18110605</t>
  </si>
  <si>
    <t>TOTAL/TEAM BUILDING -</t>
  </si>
  <si>
    <t>22-NOV-18</t>
  </si>
  <si>
    <t>IB IB18110212</t>
  </si>
  <si>
    <t>HR DEPARTMENT</t>
  </si>
  <si>
    <t>27-NOV-18</t>
  </si>
  <si>
    <t>27-NOV-18</t>
  </si>
  <si>
    <t>SV18110491</t>
  </si>
  <si>
    <t>WANYONYI/ALLAN</t>
  </si>
  <si>
    <t>27-NOV-18</t>
  </si>
  <si>
    <t>IB IB18110243</t>
  </si>
  <si>
    <t>TYPE</t>
  </si>
  <si>
    <t>AMOUNT</t>
  </si>
  <si>
    <t>DEBIT</t>
  </si>
  <si>
    <t>CREDIT</t>
  </si>
  <si>
    <t>of 4</t>
  </si>
  <si>
    <t>30-JUL-18</t>
  </si>
  <si>
    <t>SVS18070907</t>
  </si>
  <si>
    <t>JANET ATIKA</t>
  </si>
  <si>
    <t>IB IB18070427</t>
  </si>
  <si>
    <t>31-JUL-18</t>
  </si>
  <si>
    <t>BPVS180700083</t>
  </si>
  <si>
    <t>IB18060095/IB18060753/IB</t>
  </si>
  <si>
    <t>18050171/IB18070239/IB18</t>
  </si>
  <si>
    <t>060445/IB18050819/IB1807</t>
  </si>
  <si>
    <t>0426</t>
  </si>
  <si>
    <t>18-OCT-18</t>
  </si>
  <si>
    <t>SVS18100389</t>
  </si>
  <si>
    <t>KAMWARO/ANTHONY</t>
  </si>
  <si>
    <t>IB IB18100189</t>
  </si>
  <si>
    <t>28-NOV-18</t>
  </si>
  <si>
    <t>SVS18110671</t>
  </si>
  <si>
    <t>GERRARD KOSGEI @</t>
  </si>
  <si>
    <t>IB IB18110329</t>
  </si>
  <si>
    <t>SVS18110677</t>
  </si>
  <si>
    <t>JOSIAH AMBENJE</t>
  </si>
  <si>
    <t>IB IB18110334</t>
  </si>
  <si>
    <t>29-NOV-18</t>
  </si>
  <si>
    <t>SVS18110719</t>
  </si>
  <si>
    <t>LEE AGUKO &amp; ANDREW</t>
  </si>
  <si>
    <t>IB IB18110343</t>
  </si>
  <si>
    <t>MECCA</t>
  </si>
  <si>
    <t>SVS18110720</t>
  </si>
  <si>
    <t>SERVICE VOUCHER - SAFARICOM</t>
  </si>
  <si>
    <t>C/O BCD TRAVEL</t>
  </si>
  <si>
    <t>COMPUTER JV</t>
  </si>
  <si>
    <t>BANK PAYMENT - Safaricom</t>
  </si>
  <si>
    <t>PAYMENT</t>
  </si>
  <si>
    <t>TOTAL FOR THE PERIOD</t>
  </si>
  <si>
    <t>'12/02/2017'   TO '12/02/2019'</t>
  </si>
  <si>
    <t>s</t>
  </si>
  <si>
    <t>Total</t>
  </si>
  <si>
    <t>Balance as per the statement</t>
  </si>
  <si>
    <t>Reconciliation items on the supplier statement:</t>
  </si>
  <si>
    <t>-Less items on the statement not in ledger</t>
  </si>
  <si>
    <t>-Add items on the ledger not in supplier statement</t>
  </si>
  <si>
    <t>Expected balance as per the Etravel  supplier ledger</t>
  </si>
  <si>
    <t>Actual balance as per e-travel ledger</t>
  </si>
  <si>
    <t>Variance</t>
  </si>
  <si>
    <t>Supplier Reconciliation as at December 2018</t>
  </si>
  <si>
    <t>From Date : '12/02/2016'</t>
  </si>
  <si>
    <t>To Date :  '31/12/2018'</t>
  </si>
  <si>
    <t>of 17</t>
  </si>
  <si>
    <t>From Date : '12/02/2014'</t>
  </si>
  <si>
    <t>USD</t>
  </si>
  <si>
    <t>OB14030010/22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</si>
</sst>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_-* #,##0_-;\-* #,##0_-;_-* &quot;-&quot;??_-;_-@_-"/>
  </numFmts>
  <fonts count="13" x14ac:knownFonts="1">
    <font>
      <sz val="10"/>
      <name val="Arial"/>
      <family val="2"/>
    </font>
    <font>
      <sz val="10"/>
      <name val="Arial"/>
      <family val="2"/>
    </font>
    <font>
      <sz val="8"/>
      <name val="Times New Roman Bold"/>
      <family val="2"/>
    </font>
    <font>
      <sz val="11"/>
      <name val="Times New Roman Bold"/>
      <family val="2"/>
    </font>
    <font>
      <sz val="8"/>
      <name val="Arial Bold"/>
      <family val="2"/>
    </font>
    <font>
      <sz val="9"/>
      <name val="Times New Roman Bold"/>
      <family val="2"/>
    </font>
    <font>
      <sz val="9"/>
      <name val="Times New Roman"/>
      <family val="2"/>
    </font>
    <font>
      <sz val="8"/>
      <name val="Times New Roman"/>
      <family val="2"/>
    </font>
    <font>
      <b/>
      <sz val="8"/>
      <name val="Times New Roman"/>
      <family val="1"/>
    </font>
    <font>
      <b/>
      <sz val="10"/>
      <name val="Arial"/>
      <family val="2"/>
    </font>
    <font>
      <i/>
      <sz val="10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4">
    <xf numFmtId="0" fontId="0" fillId="0" borderId="0" xfId="0"/>
    <xf numFmtId="0" fontId="2" fillId="0" borderId="0" xfId="0" applyNumberFormat="1" applyFont="1"/>
    <xf numFmtId="1" fontId="2" fillId="0" borderId="0" xfId="0" applyNumberFormat="1" applyFont="1"/>
    <xf numFmtId="0" fontId="3" fillId="0" borderId="0" xfId="0" applyNumberFormat="1" applyFont="1"/>
    <xf numFmtId="0" fontId="4" fillId="0" borderId="0" xfId="0" applyNumberFormat="1" applyFont="1"/>
    <xf numFmtId="0" fontId="5" fillId="0" borderId="0" xfId="0" applyNumberFormat="1" applyFont="1"/>
    <xf numFmtId="1" fontId="5" fillId="0" borderId="0" xfId="0" applyNumberFormat="1" applyFont="1"/>
    <xf numFmtId="2" fontId="5" fillId="0" borderId="0" xfId="0" applyNumberFormat="1" applyFont="1"/>
    <xf numFmtId="0" fontId="7" fillId="0" borderId="0" xfId="0" applyNumberFormat="1" applyFont="1"/>
    <xf numFmtId="4" fontId="5" fillId="0" borderId="0" xfId="0" applyNumberFormat="1" applyFont="1"/>
    <xf numFmtId="2" fontId="7" fillId="0" borderId="0" xfId="0" applyNumberFormat="1" applyFont="1"/>
    <xf numFmtId="4" fontId="7" fillId="0" borderId="0" xfId="0" applyNumberFormat="1" applyFont="1"/>
    <xf numFmtId="1" fontId="7" fillId="0" borderId="0" xfId="0" applyNumberFormat="1" applyFont="1"/>
    <xf numFmtId="0" fontId="6" fillId="0" borderId="0" xfId="0" applyNumberFormat="1" applyFont="1"/>
    <xf numFmtId="4" fontId="6" fillId="0" borderId="0" xfId="0" applyNumberFormat="1" applyFont="1"/>
    <xf numFmtId="4" fontId="7" fillId="2" borderId="0" xfId="0" applyNumberFormat="1" applyFont="1" applyFill="1"/>
    <xf numFmtId="0" fontId="8" fillId="0" borderId="0" xfId="0" applyNumberFormat="1" applyFont="1"/>
    <xf numFmtId="2" fontId="0" fillId="0" borderId="0" xfId="0" applyNumberFormat="1"/>
    <xf numFmtId="43" fontId="0" fillId="0" borderId="0" xfId="0" applyNumberFormat="1"/>
    <xf numFmtId="4" fontId="0" fillId="0" borderId="0" xfId="0" applyNumberFormat="1"/>
    <xf numFmtId="0" fontId="10" fillId="0" borderId="0" xfId="0" applyFont="1"/>
    <xf numFmtId="0" fontId="0" fillId="0" borderId="0" xfId="0" quotePrefix="1"/>
    <xf numFmtId="0" fontId="9" fillId="0" borderId="0" xfId="0" applyFont="1"/>
    <xf numFmtId="164" fontId="0" fillId="0" borderId="1" xfId="1" applyNumberFormat="1" applyFont="1" applyBorder="1"/>
    <xf numFmtId="164" fontId="0" fillId="0" borderId="2" xfId="1" applyNumberFormat="1" applyFont="1" applyBorder="1"/>
    <xf numFmtId="0" fontId="0" fillId="0" borderId="3" xfId="0" applyBorder="1"/>
    <xf numFmtId="2" fontId="0" fillId="0" borderId="4" xfId="0" applyNumberFormat="1" applyBorder="1"/>
    <xf numFmtId="43" fontId="0" fillId="0" borderId="4" xfId="0" applyNumberFormat="1" applyBorder="1"/>
    <xf numFmtId="0" fontId="0" fillId="0" borderId="4" xfId="0" applyBorder="1"/>
    <xf numFmtId="4" fontId="5" fillId="0" borderId="3" xfId="0" applyNumberFormat="1" applyFont="1" applyBorder="1"/>
    <xf numFmtId="4" fontId="5" fillId="0" borderId="4" xfId="0" applyNumberFormat="1" applyFont="1" applyBorder="1"/>
    <xf numFmtId="1" fontId="6" fillId="0" borderId="3" xfId="0" applyNumberFormat="1" applyFont="1" applyBorder="1"/>
    <xf numFmtId="1" fontId="6" fillId="0" borderId="4" xfId="0" applyNumberFormat="1" applyFont="1" applyBorder="1"/>
    <xf numFmtId="0" fontId="5" fillId="0" borderId="4" xfId="0" applyNumberFormat="1" applyFont="1" applyBorder="1"/>
    <xf numFmtId="0" fontId="0" fillId="0" borderId="5" xfId="0" applyBorder="1"/>
    <xf numFmtId="2" fontId="0" fillId="0" borderId="6" xfId="0" applyNumberFormat="1" applyBorder="1"/>
    <xf numFmtId="43" fontId="0" fillId="0" borderId="1" xfId="1" applyFont="1" applyBorder="1"/>
    <xf numFmtId="43" fontId="0" fillId="0" borderId="2" xfId="1" applyFont="1" applyBorder="1"/>
    <xf numFmtId="43" fontId="0" fillId="0" borderId="3" xfId="1" applyFont="1" applyBorder="1"/>
    <xf numFmtId="43" fontId="9" fillId="0" borderId="4" xfId="1" applyFont="1" applyBorder="1"/>
    <xf numFmtId="43" fontId="0" fillId="0" borderId="6" xfId="0" applyNumberFormat="1" applyBorder="1"/>
    <xf numFmtId="43" fontId="0" fillId="0" borderId="5" xfId="1" applyFont="1" applyBorder="1"/>
    <xf numFmtId="43" fontId="0" fillId="0" borderId="6" xfId="1" applyFont="1" applyBorder="1"/>
    <xf numFmtId="43" fontId="9" fillId="0" borderId="6" xfId="0" applyNumberFormat="1" applyFont="1" applyBorder="1"/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Reconciliation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SOA%20Safaricom%20BCD%20FEB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</sheetNames>
    <sheetDataSet>
      <sheetData sheetId="0">
        <row r="7">
          <cell r="G7">
            <v>454298.01999999955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</sheetNames>
    <sheetDataSet>
      <sheetData sheetId="0">
        <row r="10">
          <cell r="F10">
            <v>112844.42</v>
          </cell>
        </row>
        <row r="11">
          <cell r="F11">
            <v>582578.38</v>
          </cell>
        </row>
        <row r="14">
          <cell r="F14">
            <v>18000</v>
          </cell>
        </row>
        <row r="15">
          <cell r="G15">
            <v>59624</v>
          </cell>
        </row>
        <row r="16">
          <cell r="G16">
            <v>13828</v>
          </cell>
        </row>
        <row r="17">
          <cell r="F17">
            <v>452877.97</v>
          </cell>
        </row>
        <row r="18">
          <cell r="F18">
            <v>576659.74</v>
          </cell>
        </row>
        <row r="19">
          <cell r="G19">
            <v>488323</v>
          </cell>
        </row>
        <row r="20">
          <cell r="G20">
            <v>410104</v>
          </cell>
        </row>
        <row r="21">
          <cell r="G21">
            <v>678642</v>
          </cell>
        </row>
        <row r="22">
          <cell r="G22">
            <v>6555</v>
          </cell>
        </row>
        <row r="23">
          <cell r="F23">
            <v>49212</v>
          </cell>
        </row>
        <row r="25">
          <cell r="F25">
            <v>17500</v>
          </cell>
        </row>
        <row r="26">
          <cell r="F26">
            <v>25000</v>
          </cell>
        </row>
        <row r="33">
          <cell r="H33">
            <v>382971.51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3:N60"/>
  <sheetViews>
    <sheetView tabSelected="1" topLeftCell="A25" workbookViewId="0">
      <selection activeCell="D41" sqref="D41"/>
    </sheetView>
  </sheetViews>
  <sheetFormatPr defaultRowHeight="12.75" x14ac:dyDescent="0.2"/>
  <cols>
    <col min="1" max="2" width="27"/>
    <col min="3" max="3" width="19"/>
    <col min="4" max="4" width="20"/>
    <col min="5" max="5" width="27"/>
    <col min="6" max="6" width="23"/>
    <col min="7" max="7" width="14"/>
    <col min="8" max="8" width="12"/>
    <col min="9" max="9" width="14"/>
    <col min="10" max="10" width="15"/>
    <col min="11" max="11" width="10"/>
    <col min="12" max="12" width="18"/>
    <col min="13" max="13" width="14"/>
  </cols>
  <sheetData>
    <row r="3" spans="1:14" x14ac:dyDescent="0.2">
      <c r="H3" s="1" t="s">
        <v>0</v>
      </c>
      <c r="I3" s="2">
        <v>1</v>
      </c>
      <c r="J3" s="1" t="s">
        <v>1</v>
      </c>
      <c r="K3" s="1" t="s">
        <v>2</v>
      </c>
      <c r="M3" s="1" t="s">
        <v>3</v>
      </c>
    </row>
    <row r="6" spans="1:14" x14ac:dyDescent="0.2">
      <c r="I6" s="1" t="s">
        <v>0</v>
      </c>
      <c r="J6" s="2">
        <v>1</v>
      </c>
      <c r="K6" s="1" t="s">
        <v>188</v>
      </c>
      <c r="L6" s="1" t="s">
        <v>2</v>
      </c>
      <c r="N6" s="1" t="s">
        <v>3</v>
      </c>
    </row>
    <row r="7" spans="1:14" ht="14.25" x14ac:dyDescent="0.2">
      <c r="F7" s="3" t="s">
        <v>4</v>
      </c>
    </row>
    <row r="8" spans="1:14" x14ac:dyDescent="0.2">
      <c r="I8" s="1" t="s">
        <v>5</v>
      </c>
      <c r="J8" s="1" t="s">
        <v>6</v>
      </c>
      <c r="L8" s="1" t="s">
        <v>7</v>
      </c>
      <c r="M8" s="1" t="s">
        <v>8</v>
      </c>
      <c r="N8" s="1" t="s">
        <v>9</v>
      </c>
    </row>
    <row r="9" spans="1:14" x14ac:dyDescent="0.2">
      <c r="L9" s="1" t="s">
        <v>10</v>
      </c>
      <c r="N9" s="1" t="s">
        <v>11</v>
      </c>
    </row>
    <row r="10" spans="1:14" x14ac:dyDescent="0.2">
      <c r="A10" s="4" t="s">
        <v>189</v>
      </c>
      <c r="C10" s="4" t="s">
        <v>187</v>
      </c>
    </row>
    <row r="11" spans="1:14" x14ac:dyDescent="0.2">
      <c r="A11" s="5" t="s">
        <v>14</v>
      </c>
      <c r="C11" s="5" t="s">
        <v>15</v>
      </c>
      <c r="D11" s="5" t="s">
        <v>16</v>
      </c>
      <c r="E11" s="5" t="s">
        <v>17</v>
      </c>
      <c r="G11" s="5" t="s">
        <v>18</v>
      </c>
      <c r="H11" s="6">
        <v>0</v>
      </c>
      <c r="I11" s="5" t="s">
        <v>19</v>
      </c>
      <c r="K11" s="5" t="s">
        <v>20</v>
      </c>
      <c r="M11" s="7">
        <v>0</v>
      </c>
    </row>
    <row r="12" spans="1:14" x14ac:dyDescent="0.2">
      <c r="A12" s="5" t="s">
        <v>21</v>
      </c>
      <c r="B12" s="5" t="s">
        <v>22</v>
      </c>
      <c r="C12" s="5" t="s">
        <v>22</v>
      </c>
      <c r="D12" s="5" t="s">
        <v>23</v>
      </c>
      <c r="F12" s="5" t="s">
        <v>24</v>
      </c>
      <c r="G12" s="5" t="s">
        <v>25</v>
      </c>
      <c r="I12" s="5" t="s">
        <v>26</v>
      </c>
      <c r="K12" s="5" t="s">
        <v>27</v>
      </c>
      <c r="L12" s="5" t="s">
        <v>28</v>
      </c>
      <c r="N12" s="5" t="s">
        <v>29</v>
      </c>
    </row>
    <row r="13" spans="1:14" x14ac:dyDescent="0.2">
      <c r="A13" s="5" t="s">
        <v>30</v>
      </c>
      <c r="B13" s="5" t="s">
        <v>30</v>
      </c>
      <c r="C13" s="5" t="s">
        <v>31</v>
      </c>
      <c r="E13" s="5" t="s">
        <v>32</v>
      </c>
      <c r="F13" s="5" t="s">
        <v>32</v>
      </c>
      <c r="H13" s="5" t="s">
        <v>33</v>
      </c>
      <c r="K13" s="5" t="s">
        <v>33</v>
      </c>
      <c r="L13" s="5" t="s">
        <v>34</v>
      </c>
      <c r="N13" s="5" t="s">
        <v>35</v>
      </c>
    </row>
    <row r="14" spans="1:14" x14ac:dyDescent="0.2">
      <c r="A14" s="5" t="s">
        <v>10</v>
      </c>
      <c r="B14" s="8" t="s">
        <v>190</v>
      </c>
      <c r="D14" s="5" t="s">
        <v>36</v>
      </c>
      <c r="E14" s="7">
        <v>0</v>
      </c>
      <c r="F14" s="7">
        <v>0</v>
      </c>
    </row>
    <row r="15" spans="1:14" x14ac:dyDescent="0.2">
      <c r="D15" s="8" t="s">
        <v>191</v>
      </c>
    </row>
    <row r="16" spans="1:14" x14ac:dyDescent="0.2">
      <c r="B16" s="4" t="s">
        <v>186</v>
      </c>
      <c r="C16" s="4" t="s">
        <v>187</v>
      </c>
    </row>
    <row r="17" spans="1:13" x14ac:dyDescent="0.2">
      <c r="B17" s="5" t="s">
        <v>14</v>
      </c>
      <c r="C17" s="5" t="s">
        <v>15</v>
      </c>
      <c r="D17" s="5" t="s">
        <v>16</v>
      </c>
      <c r="E17" s="5" t="s">
        <v>17</v>
      </c>
      <c r="F17" s="5" t="s">
        <v>18</v>
      </c>
      <c r="G17" s="6">
        <v>0</v>
      </c>
      <c r="H17" s="5" t="s">
        <v>19</v>
      </c>
      <c r="J17" s="5" t="s">
        <v>20</v>
      </c>
      <c r="L17" s="7">
        <v>0</v>
      </c>
    </row>
    <row r="18" spans="1:13" x14ac:dyDescent="0.2">
      <c r="A18" s="5" t="s">
        <v>21</v>
      </c>
      <c r="B18" s="5" t="s">
        <v>22</v>
      </c>
      <c r="C18" s="5" t="s">
        <v>22</v>
      </c>
      <c r="D18" s="5" t="s">
        <v>23</v>
      </c>
      <c r="E18" s="5" t="s">
        <v>24</v>
      </c>
      <c r="F18" s="5" t="s">
        <v>25</v>
      </c>
      <c r="H18" s="5" t="s">
        <v>26</v>
      </c>
      <c r="J18" s="5" t="s">
        <v>27</v>
      </c>
      <c r="K18" s="5" t="s">
        <v>28</v>
      </c>
      <c r="M18" s="5" t="s">
        <v>29</v>
      </c>
    </row>
    <row r="19" spans="1:13" x14ac:dyDescent="0.2">
      <c r="A19" s="5" t="s">
        <v>30</v>
      </c>
      <c r="B19" s="5" t="s">
        <v>30</v>
      </c>
      <c r="C19" s="5" t="s">
        <v>31</v>
      </c>
      <c r="E19" s="5" t="s">
        <v>32</v>
      </c>
      <c r="F19" s="5" t="s">
        <v>32</v>
      </c>
      <c r="H19" s="5" t="s">
        <v>33</v>
      </c>
      <c r="J19" s="5" t="s">
        <v>33</v>
      </c>
      <c r="K19" s="5" t="s">
        <v>34</v>
      </c>
      <c r="M19" s="5" t="s">
        <v>35</v>
      </c>
    </row>
    <row r="20" spans="1:13" x14ac:dyDescent="0.2">
      <c r="A20" s="5" t="s">
        <v>10</v>
      </c>
      <c r="B20" s="8" t="s">
        <v>43</v>
      </c>
      <c r="D20" s="5" t="s">
        <v>36</v>
      </c>
      <c r="E20" s="7">
        <v>0</v>
      </c>
      <c r="F20" s="9">
        <v>75034.83</v>
      </c>
    </row>
    <row r="21" spans="1:13" x14ac:dyDescent="0.2">
      <c r="A21" s="8" t="s">
        <v>45</v>
      </c>
      <c r="B21" s="8" t="s">
        <v>46</v>
      </c>
      <c r="C21" s="8" t="s">
        <v>47</v>
      </c>
      <c r="D21" s="8" t="s">
        <v>48</v>
      </c>
      <c r="E21" s="10">
        <v>0</v>
      </c>
      <c r="F21" s="11">
        <v>19350</v>
      </c>
      <c r="I21" s="11">
        <v>-19100</v>
      </c>
      <c r="J21" s="8" t="s">
        <v>49</v>
      </c>
      <c r="L21" s="8" t="s">
        <v>50</v>
      </c>
    </row>
    <row r="23" spans="1:13" x14ac:dyDescent="0.2">
      <c r="D23" s="8" t="s">
        <v>51</v>
      </c>
    </row>
    <row r="24" spans="1:13" x14ac:dyDescent="0.2">
      <c r="A24" s="8" t="s">
        <v>52</v>
      </c>
      <c r="B24" s="8" t="s">
        <v>53</v>
      </c>
      <c r="C24" s="8" t="s">
        <v>54</v>
      </c>
      <c r="D24" s="8" t="s">
        <v>55</v>
      </c>
      <c r="E24" s="10">
        <v>0</v>
      </c>
      <c r="F24" s="15">
        <v>17500</v>
      </c>
      <c r="I24" s="10">
        <v>0</v>
      </c>
      <c r="J24" s="8" t="s">
        <v>56</v>
      </c>
      <c r="L24" s="8" t="s">
        <v>57</v>
      </c>
    </row>
    <row r="25" spans="1:13" x14ac:dyDescent="0.2">
      <c r="A25" s="8" t="s">
        <v>58</v>
      </c>
      <c r="B25" s="8" t="s">
        <v>59</v>
      </c>
      <c r="C25" s="8" t="s">
        <v>60</v>
      </c>
      <c r="D25" s="8" t="s">
        <v>61</v>
      </c>
      <c r="E25" s="10">
        <v>0</v>
      </c>
      <c r="F25" s="15">
        <v>63000</v>
      </c>
      <c r="G25">
        <f>63000-250</f>
        <v>62750</v>
      </c>
      <c r="I25" s="11">
        <v>-63000</v>
      </c>
      <c r="J25" s="8" t="s">
        <v>62</v>
      </c>
      <c r="L25" s="8" t="s">
        <v>63</v>
      </c>
    </row>
    <row r="26" spans="1:13" x14ac:dyDescent="0.2">
      <c r="A26" s="8" t="s">
        <v>64</v>
      </c>
      <c r="B26" s="8" t="s">
        <v>65</v>
      </c>
      <c r="C26" s="8" t="s">
        <v>66</v>
      </c>
      <c r="D26" s="8" t="s">
        <v>67</v>
      </c>
      <c r="E26" s="10">
        <v>0</v>
      </c>
      <c r="F26" s="11">
        <v>378000</v>
      </c>
      <c r="I26" s="11">
        <v>-378000</v>
      </c>
      <c r="J26" s="8" t="s">
        <v>68</v>
      </c>
      <c r="L26" s="8" t="s">
        <v>69</v>
      </c>
    </row>
    <row r="27" spans="1:13" x14ac:dyDescent="0.2">
      <c r="A27" s="8" t="s">
        <v>71</v>
      </c>
      <c r="B27" s="8" t="s">
        <v>72</v>
      </c>
      <c r="C27" s="8" t="s">
        <v>73</v>
      </c>
      <c r="D27" s="8" t="s">
        <v>74</v>
      </c>
      <c r="E27" s="10">
        <v>0</v>
      </c>
      <c r="F27" s="11">
        <v>21000</v>
      </c>
      <c r="I27" s="11">
        <v>-21000</v>
      </c>
      <c r="J27" s="8" t="s">
        <v>75</v>
      </c>
      <c r="L27" s="8" t="s">
        <v>76</v>
      </c>
    </row>
    <row r="28" spans="1:13" x14ac:dyDescent="0.2">
      <c r="D28" s="8" t="s">
        <v>77</v>
      </c>
    </row>
    <row r="29" spans="1:13" x14ac:dyDescent="0.2">
      <c r="A29" s="8" t="s">
        <v>78</v>
      </c>
      <c r="B29" s="8" t="s">
        <v>79</v>
      </c>
      <c r="C29" s="8" t="s">
        <v>80</v>
      </c>
      <c r="D29" s="8" t="s">
        <v>81</v>
      </c>
      <c r="E29" s="11">
        <v>17550</v>
      </c>
      <c r="F29" s="10">
        <v>0</v>
      </c>
      <c r="G29" s="11">
        <v>-8850093.2799999993</v>
      </c>
      <c r="H29" s="8" t="s">
        <v>82</v>
      </c>
      <c r="I29" s="8" t="s">
        <v>83</v>
      </c>
    </row>
    <row r="30" spans="1:13" x14ac:dyDescent="0.2">
      <c r="A30" s="8" t="s">
        <v>84</v>
      </c>
    </row>
    <row r="31" spans="1:13" x14ac:dyDescent="0.2">
      <c r="A31" s="8" t="s">
        <v>85</v>
      </c>
    </row>
    <row r="32" spans="1:13" x14ac:dyDescent="0.2">
      <c r="A32" s="8" t="s">
        <v>86</v>
      </c>
    </row>
    <row r="33" spans="1:10" x14ac:dyDescent="0.2">
      <c r="A33" s="8" t="s">
        <v>87</v>
      </c>
    </row>
    <row r="34" spans="1:10" x14ac:dyDescent="0.2">
      <c r="A34" s="8" t="s">
        <v>105</v>
      </c>
      <c r="B34" s="8" t="s">
        <v>106</v>
      </c>
      <c r="C34" s="8" t="s">
        <v>107</v>
      </c>
      <c r="D34" s="8" t="s">
        <v>108</v>
      </c>
      <c r="E34" s="11">
        <v>23000</v>
      </c>
      <c r="F34" s="10">
        <v>0</v>
      </c>
      <c r="G34" s="11">
        <v>-14035458.75</v>
      </c>
      <c r="H34" s="8" t="s">
        <v>109</v>
      </c>
      <c r="I34" s="8" t="s">
        <v>110</v>
      </c>
    </row>
    <row r="35" spans="1:10" x14ac:dyDescent="0.2">
      <c r="A35" s="8" t="s">
        <v>111</v>
      </c>
    </row>
    <row r="36" spans="1:10" x14ac:dyDescent="0.2">
      <c r="A36" s="8" t="s">
        <v>112</v>
      </c>
    </row>
    <row r="37" spans="1:10" x14ac:dyDescent="0.2">
      <c r="A37" s="8" t="s">
        <v>113</v>
      </c>
    </row>
    <row r="38" spans="1:10" x14ac:dyDescent="0.2">
      <c r="A38" s="8" t="s">
        <v>114</v>
      </c>
    </row>
    <row r="39" spans="1:10" x14ac:dyDescent="0.2">
      <c r="A39" s="8" t="s">
        <v>115</v>
      </c>
      <c r="B39" s="8" t="s">
        <v>116</v>
      </c>
      <c r="C39" s="8" t="s">
        <v>117</v>
      </c>
      <c r="D39" s="8" t="s">
        <v>118</v>
      </c>
      <c r="E39" s="11">
        <v>351000</v>
      </c>
      <c r="F39" s="10">
        <v>0</v>
      </c>
      <c r="G39" s="11">
        <v>-13327248.75</v>
      </c>
      <c r="H39" s="8" t="s">
        <v>119</v>
      </c>
      <c r="I39" s="8" t="s">
        <v>120</v>
      </c>
    </row>
    <row r="40" spans="1:10" x14ac:dyDescent="0.2">
      <c r="A40" s="8" t="s">
        <v>121</v>
      </c>
    </row>
    <row r="41" spans="1:10" x14ac:dyDescent="0.2">
      <c r="A41" s="8" t="s">
        <v>122</v>
      </c>
    </row>
    <row r="42" spans="1:10" x14ac:dyDescent="0.2">
      <c r="A42" s="8" t="s">
        <v>123</v>
      </c>
    </row>
    <row r="43" spans="1:10" x14ac:dyDescent="0.2">
      <c r="A43" s="8" t="s">
        <v>124</v>
      </c>
      <c r="B43" s="8" t="s">
        <v>125</v>
      </c>
      <c r="C43" s="8" t="s">
        <v>126</v>
      </c>
      <c r="D43" s="8" t="s">
        <v>127</v>
      </c>
      <c r="E43" s="10">
        <v>0</v>
      </c>
      <c r="F43" s="11">
        <v>332625.02</v>
      </c>
      <c r="G43" s="11">
        <v>-11872458.77</v>
      </c>
      <c r="H43" s="11">
        <v>-332625.02</v>
      </c>
      <c r="I43" s="8" t="s">
        <v>128</v>
      </c>
      <c r="J43" s="8" t="s">
        <v>129</v>
      </c>
    </row>
    <row r="44" spans="1:10" x14ac:dyDescent="0.2">
      <c r="D44" s="8" t="s">
        <v>130</v>
      </c>
    </row>
    <row r="45" spans="1:10" x14ac:dyDescent="0.2">
      <c r="A45" s="8" t="s">
        <v>131</v>
      </c>
      <c r="B45" s="8" t="s">
        <v>132</v>
      </c>
      <c r="C45" s="8" t="s">
        <v>133</v>
      </c>
      <c r="D45" s="8" t="s">
        <v>134</v>
      </c>
      <c r="E45" s="10">
        <v>0</v>
      </c>
      <c r="F45" s="11">
        <v>33000</v>
      </c>
      <c r="G45" s="11">
        <v>-11905458.77</v>
      </c>
      <c r="H45" s="10">
        <v>0</v>
      </c>
      <c r="I45" s="8" t="s">
        <v>135</v>
      </c>
      <c r="J45" s="8" t="s">
        <v>136</v>
      </c>
    </row>
    <row r="46" spans="1:10" x14ac:dyDescent="0.2">
      <c r="A46" s="8" t="s">
        <v>88</v>
      </c>
    </row>
    <row r="47" spans="1:10" x14ac:dyDescent="0.2">
      <c r="A47" s="8"/>
    </row>
    <row r="48" spans="1:10" x14ac:dyDescent="0.2">
      <c r="A48" s="8" t="s">
        <v>89</v>
      </c>
    </row>
    <row r="49" spans="1:13" x14ac:dyDescent="0.2">
      <c r="A49" s="8" t="s">
        <v>90</v>
      </c>
    </row>
    <row r="50" spans="1:13" x14ac:dyDescent="0.2">
      <c r="A50" s="8" t="s">
        <v>91</v>
      </c>
    </row>
    <row r="51" spans="1:13" x14ac:dyDescent="0.2">
      <c r="A51" s="8" t="s">
        <v>92</v>
      </c>
      <c r="B51" s="8" t="s">
        <v>93</v>
      </c>
      <c r="C51" s="8" t="s">
        <v>94</v>
      </c>
      <c r="D51" s="8" t="s">
        <v>95</v>
      </c>
      <c r="E51" s="10">
        <v>0</v>
      </c>
      <c r="F51" s="15">
        <v>27000</v>
      </c>
      <c r="J51" s="11">
        <v>-27000</v>
      </c>
      <c r="K51" s="8" t="s">
        <v>96</v>
      </c>
      <c r="M51" s="8" t="s">
        <v>97</v>
      </c>
    </row>
    <row r="52" spans="1:13" x14ac:dyDescent="0.2">
      <c r="A52" s="8" t="s">
        <v>98</v>
      </c>
      <c r="B52" s="8" t="s">
        <v>99</v>
      </c>
      <c r="C52" s="8" t="s">
        <v>100</v>
      </c>
      <c r="D52" s="8" t="s">
        <v>101</v>
      </c>
      <c r="E52" s="10">
        <v>0</v>
      </c>
      <c r="F52" s="15">
        <v>30375</v>
      </c>
      <c r="J52" s="11">
        <v>-30375</v>
      </c>
      <c r="K52" s="8" t="s">
        <v>102</v>
      </c>
      <c r="M52" s="8" t="s">
        <v>103</v>
      </c>
    </row>
    <row r="53" spans="1:13" x14ac:dyDescent="0.2">
      <c r="D53" s="8" t="s">
        <v>104</v>
      </c>
    </row>
    <row r="54" spans="1:13" ht="13.5" thickBot="1" x14ac:dyDescent="0.25">
      <c r="A54" s="8"/>
      <c r="B54" s="8"/>
      <c r="C54" s="8"/>
      <c r="D54" s="8"/>
      <c r="E54" s="10"/>
      <c r="F54" s="11"/>
      <c r="G54" s="11"/>
      <c r="H54" s="10"/>
      <c r="I54" s="8"/>
      <c r="J54" s="8"/>
    </row>
    <row r="55" spans="1:13" x14ac:dyDescent="0.2">
      <c r="E55" s="36">
        <f>SUM(E16:E54)</f>
        <v>391550</v>
      </c>
      <c r="F55" s="37">
        <f>SUM(F16:F54)</f>
        <v>996884.85000000009</v>
      </c>
    </row>
    <row r="56" spans="1:13" ht="13.5" thickBot="1" x14ac:dyDescent="0.25">
      <c r="E56" s="34"/>
      <c r="F56" s="43">
        <f>F55-E55</f>
        <v>605334.85000000009</v>
      </c>
    </row>
    <row r="58" spans="1:13" ht="13.5" thickBot="1" x14ac:dyDescent="0.25"/>
    <row r="59" spans="1:13" x14ac:dyDescent="0.2">
      <c r="E59" s="36">
        <f>SUM(E16:E46)</f>
        <v>391550</v>
      </c>
      <c r="F59" s="37">
        <f>SUM(F16:F46)</f>
        <v>939509.85000000009</v>
      </c>
    </row>
    <row r="60" spans="1:13" ht="13.5" thickBot="1" x14ac:dyDescent="0.25">
      <c r="E60" s="41"/>
      <c r="F60" s="42">
        <f>F59-E59</f>
        <v>547959.85000000009</v>
      </c>
    </row>
  </sheetData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N140"/>
  <sheetViews>
    <sheetView workbookViewId="0">
      <selection activeCell="H25" sqref="H25"/>
    </sheetView>
  </sheetViews>
  <sheetFormatPr defaultRowHeight="12.75" x14ac:dyDescent="0.2"/>
  <cols>
    <col min="3" max="3" width="14.7109375" customWidth="1"/>
    <col min="5" max="5" width="12.7109375" customWidth="1"/>
    <col min="6" max="6" width="12.85546875" customWidth="1"/>
    <col min="7" max="8" width="11" customWidth="1"/>
    <col min="9" max="9" width="11.7109375" customWidth="1"/>
    <col min="10" max="10" width="10.7109375" customWidth="1"/>
    <col min="11" max="11" width="11.42578125" customWidth="1"/>
  </cols>
  <sheetData>
    <row r="1" spans="1:14" x14ac:dyDescent="0.2">
      <c r="A1" t="s">
        <v>176</v>
      </c>
    </row>
    <row r="3" spans="1:14" x14ac:dyDescent="0.2">
      <c r="I3" s="1" t="s">
        <v>0</v>
      </c>
      <c r="J3" s="2">
        <v>1</v>
      </c>
      <c r="K3" s="1" t="s">
        <v>141</v>
      </c>
      <c r="L3" s="1" t="s">
        <v>2</v>
      </c>
      <c r="N3" s="1" t="s">
        <v>3</v>
      </c>
    </row>
    <row r="4" spans="1:14" ht="14.25" x14ac:dyDescent="0.2">
      <c r="F4" s="3" t="s">
        <v>4</v>
      </c>
    </row>
    <row r="5" spans="1:14" x14ac:dyDescent="0.2">
      <c r="I5" s="1" t="s">
        <v>5</v>
      </c>
      <c r="J5" s="1" t="s">
        <v>6</v>
      </c>
      <c r="L5" s="1" t="s">
        <v>7</v>
      </c>
      <c r="M5" s="1" t="s">
        <v>8</v>
      </c>
      <c r="N5" s="1" t="s">
        <v>9</v>
      </c>
    </row>
    <row r="6" spans="1:14" x14ac:dyDescent="0.2">
      <c r="L6" s="1" t="s">
        <v>10</v>
      </c>
      <c r="N6" s="1" t="s">
        <v>11</v>
      </c>
    </row>
    <row r="7" spans="1:14" x14ac:dyDescent="0.2">
      <c r="A7" s="4" t="s">
        <v>12</v>
      </c>
      <c r="C7" s="4" t="s">
        <v>13</v>
      </c>
    </row>
    <row r="8" spans="1:14" x14ac:dyDescent="0.2">
      <c r="A8" s="5" t="s">
        <v>14</v>
      </c>
      <c r="C8" s="5" t="s">
        <v>15</v>
      </c>
      <c r="D8" s="5" t="s">
        <v>16</v>
      </c>
      <c r="E8" s="5" t="s">
        <v>17</v>
      </c>
      <c r="G8" s="5" t="s">
        <v>18</v>
      </c>
      <c r="H8" s="6">
        <v>0</v>
      </c>
      <c r="I8" s="5" t="s">
        <v>19</v>
      </c>
      <c r="K8" s="5" t="s">
        <v>20</v>
      </c>
      <c r="M8" s="7">
        <v>0</v>
      </c>
    </row>
    <row r="9" spans="1:14" x14ac:dyDescent="0.2">
      <c r="A9" s="5" t="s">
        <v>21</v>
      </c>
      <c r="B9" s="5" t="s">
        <v>22</v>
      </c>
      <c r="C9" s="5" t="s">
        <v>22</v>
      </c>
      <c r="D9" s="5" t="s">
        <v>23</v>
      </c>
      <c r="F9" s="5" t="s">
        <v>24</v>
      </c>
      <c r="G9" s="5" t="s">
        <v>25</v>
      </c>
      <c r="I9" s="5" t="s">
        <v>26</v>
      </c>
      <c r="K9" s="5" t="s">
        <v>27</v>
      </c>
      <c r="L9" s="5" t="s">
        <v>28</v>
      </c>
      <c r="N9" s="5" t="s">
        <v>29</v>
      </c>
    </row>
    <row r="10" spans="1:14" x14ac:dyDescent="0.2">
      <c r="A10" s="5" t="s">
        <v>30</v>
      </c>
      <c r="B10" s="5" t="s">
        <v>30</v>
      </c>
      <c r="C10" s="5" t="s">
        <v>31</v>
      </c>
      <c r="F10" s="5" t="s">
        <v>32</v>
      </c>
      <c r="G10" s="5" t="s">
        <v>32</v>
      </c>
      <c r="I10" s="5" t="s">
        <v>33</v>
      </c>
      <c r="K10" s="5" t="s">
        <v>33</v>
      </c>
      <c r="L10" s="5" t="s">
        <v>34</v>
      </c>
      <c r="N10" s="5" t="s">
        <v>35</v>
      </c>
    </row>
    <row r="11" spans="1:14" x14ac:dyDescent="0.2">
      <c r="A11" s="5" t="s">
        <v>10</v>
      </c>
      <c r="B11" s="8" t="s">
        <v>43</v>
      </c>
      <c r="D11" s="5" t="s">
        <v>36</v>
      </c>
      <c r="F11" s="7">
        <v>0</v>
      </c>
      <c r="G11" s="7">
        <v>0</v>
      </c>
    </row>
    <row r="12" spans="1:14" x14ac:dyDescent="0.2">
      <c r="A12" s="8" t="s">
        <v>142</v>
      </c>
      <c r="B12" s="8" t="s">
        <v>142</v>
      </c>
      <c r="C12" s="8" t="s">
        <v>143</v>
      </c>
      <c r="D12" s="8" t="s">
        <v>144</v>
      </c>
      <c r="F12" s="10">
        <v>0</v>
      </c>
      <c r="G12" s="11">
        <v>12000</v>
      </c>
      <c r="I12" s="11">
        <v>-299100</v>
      </c>
      <c r="K12" s="11">
        <v>-12000</v>
      </c>
      <c r="L12" s="8" t="s">
        <v>142</v>
      </c>
      <c r="N12" s="8" t="s">
        <v>145</v>
      </c>
    </row>
    <row r="13" spans="1:14" x14ac:dyDescent="0.2">
      <c r="A13" s="8" t="s">
        <v>146</v>
      </c>
      <c r="B13" s="8" t="s">
        <v>146</v>
      </c>
      <c r="C13" s="8" t="s">
        <v>147</v>
      </c>
      <c r="D13" s="8" t="s">
        <v>148</v>
      </c>
      <c r="F13" s="11">
        <v>15000</v>
      </c>
      <c r="G13" s="10">
        <v>0</v>
      </c>
      <c r="I13" s="11">
        <v>-42100</v>
      </c>
      <c r="K13" s="11">
        <v>15000</v>
      </c>
      <c r="L13" s="8" t="s">
        <v>146</v>
      </c>
      <c r="N13" s="8" t="s">
        <v>70</v>
      </c>
    </row>
    <row r="14" spans="1:14" x14ac:dyDescent="0.2">
      <c r="A14" s="8" t="s">
        <v>146</v>
      </c>
      <c r="B14" s="8" t="s">
        <v>146</v>
      </c>
      <c r="C14" s="8" t="s">
        <v>147</v>
      </c>
      <c r="D14" s="8" t="s">
        <v>148</v>
      </c>
      <c r="F14" s="11">
        <v>40000</v>
      </c>
      <c r="G14" s="10">
        <v>0</v>
      </c>
      <c r="I14" s="11">
        <v>8186875</v>
      </c>
      <c r="K14" s="11">
        <v>40000</v>
      </c>
      <c r="L14" s="8" t="s">
        <v>146</v>
      </c>
      <c r="N14" s="8" t="s">
        <v>70</v>
      </c>
    </row>
    <row r="15" spans="1:14" x14ac:dyDescent="0.2">
      <c r="D15" s="8" t="s">
        <v>149</v>
      </c>
    </row>
    <row r="16" spans="1:14" x14ac:dyDescent="0.2">
      <c r="D16" s="8" t="s">
        <v>150</v>
      </c>
    </row>
    <row r="17" spans="1:14" x14ac:dyDescent="0.2">
      <c r="D17" s="8" t="s">
        <v>151</v>
      </c>
    </row>
    <row r="18" spans="1:14" x14ac:dyDescent="0.2">
      <c r="D18" s="12">
        <v>18060579</v>
      </c>
    </row>
    <row r="19" spans="1:14" x14ac:dyDescent="0.2">
      <c r="A19" s="8" t="s">
        <v>152</v>
      </c>
      <c r="B19" s="8" t="s">
        <v>152</v>
      </c>
      <c r="C19" s="8" t="s">
        <v>153</v>
      </c>
      <c r="D19" s="8" t="s">
        <v>154</v>
      </c>
      <c r="F19" s="10">
        <v>0</v>
      </c>
      <c r="G19" s="15">
        <v>17000</v>
      </c>
      <c r="I19" s="11">
        <v>11326125</v>
      </c>
      <c r="K19" s="10">
        <v>0</v>
      </c>
      <c r="L19" s="8" t="s">
        <v>152</v>
      </c>
      <c r="N19" s="8" t="s">
        <v>155</v>
      </c>
    </row>
    <row r="20" spans="1:14" x14ac:dyDescent="0.2">
      <c r="A20" s="8" t="s">
        <v>156</v>
      </c>
      <c r="B20" s="8" t="s">
        <v>156</v>
      </c>
      <c r="C20" s="8" t="s">
        <v>157</v>
      </c>
      <c r="D20" s="8" t="s">
        <v>158</v>
      </c>
      <c r="F20" s="10">
        <v>0</v>
      </c>
      <c r="G20" s="15">
        <v>46000</v>
      </c>
      <c r="I20" s="11">
        <v>11280125</v>
      </c>
      <c r="K20" s="10">
        <v>0</v>
      </c>
      <c r="L20" s="8" t="s">
        <v>156</v>
      </c>
      <c r="N20" s="8" t="s">
        <v>159</v>
      </c>
    </row>
    <row r="21" spans="1:14" x14ac:dyDescent="0.2">
      <c r="D21" s="8" t="s">
        <v>44</v>
      </c>
    </row>
    <row r="22" spans="1:14" x14ac:dyDescent="0.2">
      <c r="A22" s="8" t="s">
        <v>156</v>
      </c>
      <c r="B22" s="8" t="s">
        <v>156</v>
      </c>
      <c r="C22" s="8" t="s">
        <v>160</v>
      </c>
      <c r="D22" s="8" t="s">
        <v>161</v>
      </c>
      <c r="F22" s="10">
        <v>0</v>
      </c>
      <c r="G22" s="15">
        <v>17000</v>
      </c>
      <c r="I22" s="11">
        <v>11263125</v>
      </c>
      <c r="K22" s="10">
        <v>0</v>
      </c>
      <c r="L22" s="8" t="s">
        <v>156</v>
      </c>
      <c r="N22" s="8" t="s">
        <v>162</v>
      </c>
    </row>
    <row r="23" spans="1:14" x14ac:dyDescent="0.2">
      <c r="A23" s="8" t="s">
        <v>163</v>
      </c>
      <c r="B23" s="8" t="s">
        <v>163</v>
      </c>
      <c r="C23" s="8" t="s">
        <v>164</v>
      </c>
      <c r="D23" s="8" t="s">
        <v>165</v>
      </c>
      <c r="F23" s="10">
        <v>0</v>
      </c>
      <c r="G23" s="15">
        <v>34000</v>
      </c>
      <c r="I23" s="11">
        <v>11229125</v>
      </c>
      <c r="K23" s="10">
        <v>0</v>
      </c>
      <c r="L23" s="8" t="s">
        <v>163</v>
      </c>
      <c r="N23" s="8" t="s">
        <v>166</v>
      </c>
    </row>
    <row r="24" spans="1:14" x14ac:dyDescent="0.2">
      <c r="D24" s="8" t="s">
        <v>167</v>
      </c>
    </row>
    <row r="25" spans="1:14" x14ac:dyDescent="0.2">
      <c r="A25" s="8" t="s">
        <v>163</v>
      </c>
      <c r="B25" s="8" t="s">
        <v>163</v>
      </c>
      <c r="C25" s="8" t="s">
        <v>168</v>
      </c>
      <c r="D25" s="8" t="s">
        <v>165</v>
      </c>
      <c r="F25" s="10">
        <v>0</v>
      </c>
      <c r="G25" s="15">
        <v>34000</v>
      </c>
      <c r="I25" s="11">
        <v>11195125</v>
      </c>
      <c r="K25" s="10">
        <v>0</v>
      </c>
      <c r="L25" s="8" t="s">
        <v>163</v>
      </c>
      <c r="N25" s="8" t="s">
        <v>166</v>
      </c>
    </row>
    <row r="26" spans="1:14" x14ac:dyDescent="0.2">
      <c r="D26" s="8" t="s">
        <v>167</v>
      </c>
    </row>
    <row r="27" spans="1:14" ht="13.5" thickBot="1" x14ac:dyDescent="0.25">
      <c r="D27" s="8"/>
    </row>
    <row r="28" spans="1:14" x14ac:dyDescent="0.2">
      <c r="D28" s="16" t="s">
        <v>177</v>
      </c>
      <c r="F28" s="36">
        <f>SUM(F11:F27)</f>
        <v>55000</v>
      </c>
      <c r="G28" s="37">
        <f>SUM(G11:G27)</f>
        <v>160000</v>
      </c>
    </row>
    <row r="29" spans="1:14" x14ac:dyDescent="0.2">
      <c r="D29" s="8"/>
      <c r="F29" s="38"/>
      <c r="G29" s="39">
        <f>G28-F28</f>
        <v>105000</v>
      </c>
    </row>
    <row r="30" spans="1:14" x14ac:dyDescent="0.2">
      <c r="D30" s="8"/>
      <c r="F30" s="25"/>
      <c r="G30" s="28"/>
    </row>
    <row r="31" spans="1:14" ht="13.5" thickBot="1" x14ac:dyDescent="0.25">
      <c r="D31" s="8"/>
      <c r="F31" s="34"/>
      <c r="G31" s="40">
        <f>G29+BCD!F56</f>
        <v>710334.85000000009</v>
      </c>
    </row>
    <row r="32" spans="1:14" ht="13.5" thickBot="1" x14ac:dyDescent="0.25">
      <c r="D32" s="8"/>
      <c r="J32" s="18">
        <f>G31+[1]Sheet1!$G$7</f>
        <v>1164632.8699999996</v>
      </c>
    </row>
    <row r="33" spans="1:9" x14ac:dyDescent="0.2">
      <c r="D33" s="8"/>
      <c r="F33" s="23">
        <f>SUM(F11:F14)</f>
        <v>55000</v>
      </c>
      <c r="G33" s="24">
        <f>SUM(G11:G14)</f>
        <v>12000</v>
      </c>
    </row>
    <row r="34" spans="1:9" x14ac:dyDescent="0.2">
      <c r="D34" s="8"/>
      <c r="F34" s="25"/>
      <c r="G34" s="26">
        <f>G33-F33</f>
        <v>-43000</v>
      </c>
    </row>
    <row r="35" spans="1:9" x14ac:dyDescent="0.2">
      <c r="D35" s="8"/>
      <c r="F35" s="25"/>
      <c r="G35" s="27">
        <f>BCD!F60</f>
        <v>547959.85000000009</v>
      </c>
    </row>
    <row r="36" spans="1:9" hidden="1" x14ac:dyDescent="0.2">
      <c r="D36" s="8"/>
      <c r="F36" s="25"/>
      <c r="G36" s="28"/>
    </row>
    <row r="37" spans="1:9" hidden="1" x14ac:dyDescent="0.2">
      <c r="D37" s="5" t="s">
        <v>37</v>
      </c>
      <c r="E37" s="5" t="s">
        <v>8</v>
      </c>
      <c r="F37" s="29">
        <v>12514225</v>
      </c>
      <c r="G37" s="30">
        <v>1171100</v>
      </c>
    </row>
    <row r="38" spans="1:9" hidden="1" x14ac:dyDescent="0.2">
      <c r="D38" s="5" t="s">
        <v>38</v>
      </c>
      <c r="E38" s="5" t="s">
        <v>8</v>
      </c>
      <c r="F38" s="29">
        <v>12514225</v>
      </c>
      <c r="G38" s="30">
        <v>1171100</v>
      </c>
      <c r="H38" s="9">
        <v>11343125</v>
      </c>
    </row>
    <row r="39" spans="1:9" hidden="1" x14ac:dyDescent="0.2">
      <c r="D39" s="5" t="s">
        <v>39</v>
      </c>
      <c r="E39" s="5" t="s">
        <v>8</v>
      </c>
      <c r="F39" s="31">
        <v>12514225</v>
      </c>
      <c r="G39" s="32">
        <v>1171100</v>
      </c>
    </row>
    <row r="40" spans="1:9" hidden="1" x14ac:dyDescent="0.2">
      <c r="D40" s="5" t="s">
        <v>40</v>
      </c>
      <c r="E40" s="5" t="s">
        <v>8</v>
      </c>
      <c r="F40" s="31">
        <v>0</v>
      </c>
      <c r="G40" s="32">
        <v>0</v>
      </c>
    </row>
    <row r="41" spans="1:9" hidden="1" x14ac:dyDescent="0.2">
      <c r="B41" s="5" t="s">
        <v>41</v>
      </c>
      <c r="E41" s="5" t="s">
        <v>42</v>
      </c>
      <c r="F41" s="25"/>
      <c r="G41" s="28"/>
    </row>
    <row r="42" spans="1:9" hidden="1" x14ac:dyDescent="0.2">
      <c r="D42" s="5" t="s">
        <v>137</v>
      </c>
      <c r="F42" s="25"/>
      <c r="G42" s="33" t="s">
        <v>138</v>
      </c>
    </row>
    <row r="43" spans="1:9" hidden="1" x14ac:dyDescent="0.2">
      <c r="F43" s="25"/>
      <c r="G43" s="33" t="s">
        <v>139</v>
      </c>
      <c r="I43" s="5" t="s">
        <v>140</v>
      </c>
    </row>
    <row r="44" spans="1:9" hidden="1" x14ac:dyDescent="0.2">
      <c r="F44" s="25"/>
      <c r="G44" s="28"/>
    </row>
    <row r="45" spans="1:9" hidden="1" x14ac:dyDescent="0.2">
      <c r="A45" s="13" t="s">
        <v>169</v>
      </c>
      <c r="B45" s="14">
        <v>1171100</v>
      </c>
      <c r="F45" s="25"/>
      <c r="G45" s="28"/>
    </row>
    <row r="46" spans="1:9" hidden="1" x14ac:dyDescent="0.2">
      <c r="A46" s="13" t="s">
        <v>170</v>
      </c>
      <c r="F46" s="25"/>
      <c r="G46" s="28"/>
    </row>
    <row r="47" spans="1:9" hidden="1" x14ac:dyDescent="0.2">
      <c r="F47" s="25"/>
      <c r="G47" s="28"/>
    </row>
    <row r="48" spans="1:9" hidden="1" x14ac:dyDescent="0.2">
      <c r="B48" s="13" t="s">
        <v>171</v>
      </c>
      <c r="D48" s="14">
        <v>1171100</v>
      </c>
      <c r="F48" s="25"/>
      <c r="G48" s="28"/>
    </row>
    <row r="49" spans="1:7" hidden="1" x14ac:dyDescent="0.2">
      <c r="B49" s="13" t="s">
        <v>172</v>
      </c>
      <c r="C49" s="14">
        <v>12514225</v>
      </c>
      <c r="F49" s="25"/>
      <c r="G49" s="28"/>
    </row>
    <row r="50" spans="1:7" hidden="1" x14ac:dyDescent="0.2">
      <c r="B50" s="13" t="s">
        <v>173</v>
      </c>
      <c r="C50" s="14">
        <v>12514225</v>
      </c>
      <c r="F50" s="25"/>
      <c r="G50" s="28"/>
    </row>
    <row r="51" spans="1:7" hidden="1" x14ac:dyDescent="0.2">
      <c r="A51" s="5" t="s">
        <v>174</v>
      </c>
      <c r="B51" s="13" t="s">
        <v>175</v>
      </c>
      <c r="C51" s="9">
        <v>12514225</v>
      </c>
      <c r="D51" s="9">
        <v>1171100</v>
      </c>
      <c r="F51" s="25"/>
      <c r="G51" s="28"/>
    </row>
    <row r="52" spans="1:7" hidden="1" x14ac:dyDescent="0.2">
      <c r="F52" s="25"/>
      <c r="G52" s="28"/>
    </row>
    <row r="53" spans="1:7" hidden="1" x14ac:dyDescent="0.2">
      <c r="F53" s="25"/>
      <c r="G53" s="28"/>
    </row>
    <row r="54" spans="1:7" hidden="1" x14ac:dyDescent="0.2">
      <c r="F54" s="25"/>
      <c r="G54" s="28"/>
    </row>
    <row r="55" spans="1:7" hidden="1" x14ac:dyDescent="0.2">
      <c r="F55" s="25"/>
      <c r="G55" s="28"/>
    </row>
    <row r="56" spans="1:7" hidden="1" x14ac:dyDescent="0.2">
      <c r="F56" s="25"/>
      <c r="G56" s="28"/>
    </row>
    <row r="57" spans="1:7" hidden="1" x14ac:dyDescent="0.2">
      <c r="F57" s="25"/>
      <c r="G57" s="28"/>
    </row>
    <row r="58" spans="1:7" hidden="1" x14ac:dyDescent="0.2">
      <c r="F58" s="25"/>
      <c r="G58" s="28"/>
    </row>
    <row r="59" spans="1:7" hidden="1" x14ac:dyDescent="0.2">
      <c r="F59" s="25"/>
      <c r="G59" s="28"/>
    </row>
    <row r="60" spans="1:7" hidden="1" x14ac:dyDescent="0.2">
      <c r="F60" s="25"/>
      <c r="G60" s="28"/>
    </row>
    <row r="61" spans="1:7" hidden="1" x14ac:dyDescent="0.2">
      <c r="F61" s="25"/>
      <c r="G61" s="28"/>
    </row>
    <row r="62" spans="1:7" hidden="1" x14ac:dyDescent="0.2">
      <c r="F62" s="25"/>
      <c r="G62" s="28"/>
    </row>
    <row r="63" spans="1:7" hidden="1" x14ac:dyDescent="0.2">
      <c r="F63" s="25"/>
      <c r="G63" s="28"/>
    </row>
    <row r="64" spans="1:7" hidden="1" x14ac:dyDescent="0.2">
      <c r="F64" s="25"/>
      <c r="G64" s="28"/>
    </row>
    <row r="65" spans="6:7" hidden="1" x14ac:dyDescent="0.2">
      <c r="F65" s="25"/>
      <c r="G65" s="28"/>
    </row>
    <row r="66" spans="6:7" hidden="1" x14ac:dyDescent="0.2">
      <c r="F66" s="25"/>
      <c r="G66" s="28"/>
    </row>
    <row r="67" spans="6:7" hidden="1" x14ac:dyDescent="0.2">
      <c r="F67" s="25"/>
      <c r="G67" s="28"/>
    </row>
    <row r="68" spans="6:7" hidden="1" x14ac:dyDescent="0.2">
      <c r="F68" s="25"/>
      <c r="G68" s="28"/>
    </row>
    <row r="69" spans="6:7" hidden="1" x14ac:dyDescent="0.2">
      <c r="F69" s="25"/>
      <c r="G69" s="28"/>
    </row>
    <row r="70" spans="6:7" hidden="1" x14ac:dyDescent="0.2">
      <c r="F70" s="25"/>
      <c r="G70" s="28"/>
    </row>
    <row r="71" spans="6:7" hidden="1" x14ac:dyDescent="0.2">
      <c r="F71" s="25"/>
      <c r="G71" s="28"/>
    </row>
    <row r="72" spans="6:7" hidden="1" x14ac:dyDescent="0.2">
      <c r="F72" s="25"/>
      <c r="G72" s="28"/>
    </row>
    <row r="73" spans="6:7" hidden="1" x14ac:dyDescent="0.2">
      <c r="F73" s="25"/>
      <c r="G73" s="28"/>
    </row>
    <row r="74" spans="6:7" hidden="1" x14ac:dyDescent="0.2">
      <c r="F74" s="25"/>
      <c r="G74" s="28"/>
    </row>
    <row r="75" spans="6:7" hidden="1" x14ac:dyDescent="0.2">
      <c r="F75" s="25"/>
      <c r="G75" s="28"/>
    </row>
    <row r="76" spans="6:7" hidden="1" x14ac:dyDescent="0.2">
      <c r="F76" s="25"/>
      <c r="G76" s="28"/>
    </row>
    <row r="77" spans="6:7" hidden="1" x14ac:dyDescent="0.2">
      <c r="F77" s="25"/>
      <c r="G77" s="28"/>
    </row>
    <row r="78" spans="6:7" hidden="1" x14ac:dyDescent="0.2">
      <c r="F78" s="25"/>
      <c r="G78" s="28"/>
    </row>
    <row r="79" spans="6:7" hidden="1" x14ac:dyDescent="0.2">
      <c r="F79" s="25"/>
      <c r="G79" s="28"/>
    </row>
    <row r="80" spans="6:7" hidden="1" x14ac:dyDescent="0.2">
      <c r="F80" s="25"/>
      <c r="G80" s="28"/>
    </row>
    <row r="81" spans="6:7" hidden="1" x14ac:dyDescent="0.2">
      <c r="F81" s="25"/>
      <c r="G81" s="28"/>
    </row>
    <row r="82" spans="6:7" hidden="1" x14ac:dyDescent="0.2">
      <c r="F82" s="25"/>
      <c r="G82" s="28"/>
    </row>
    <row r="83" spans="6:7" hidden="1" x14ac:dyDescent="0.2">
      <c r="F83" s="25"/>
      <c r="G83" s="28"/>
    </row>
    <row r="84" spans="6:7" hidden="1" x14ac:dyDescent="0.2">
      <c r="F84" s="25"/>
      <c r="G84" s="28"/>
    </row>
    <row r="85" spans="6:7" hidden="1" x14ac:dyDescent="0.2">
      <c r="F85" s="25"/>
      <c r="G85" s="28"/>
    </row>
    <row r="86" spans="6:7" hidden="1" x14ac:dyDescent="0.2">
      <c r="F86" s="25"/>
      <c r="G86" s="28"/>
    </row>
    <row r="87" spans="6:7" hidden="1" x14ac:dyDescent="0.2">
      <c r="F87" s="25"/>
      <c r="G87" s="28"/>
    </row>
    <row r="88" spans="6:7" hidden="1" x14ac:dyDescent="0.2">
      <c r="F88" s="25"/>
      <c r="G88" s="28"/>
    </row>
    <row r="89" spans="6:7" hidden="1" x14ac:dyDescent="0.2">
      <c r="F89" s="25"/>
      <c r="G89" s="28"/>
    </row>
    <row r="90" spans="6:7" hidden="1" x14ac:dyDescent="0.2">
      <c r="F90" s="25"/>
      <c r="G90" s="28"/>
    </row>
    <row r="91" spans="6:7" hidden="1" x14ac:dyDescent="0.2">
      <c r="F91" s="25"/>
      <c r="G91" s="28"/>
    </row>
    <row r="92" spans="6:7" hidden="1" x14ac:dyDescent="0.2">
      <c r="F92" s="25"/>
      <c r="G92" s="28"/>
    </row>
    <row r="93" spans="6:7" hidden="1" x14ac:dyDescent="0.2">
      <c r="F93" s="25"/>
      <c r="G93" s="28"/>
    </row>
    <row r="94" spans="6:7" hidden="1" x14ac:dyDescent="0.2">
      <c r="F94" s="25"/>
      <c r="G94" s="28"/>
    </row>
    <row r="95" spans="6:7" hidden="1" x14ac:dyDescent="0.2">
      <c r="F95" s="25"/>
      <c r="G95" s="28"/>
    </row>
    <row r="96" spans="6:7" hidden="1" x14ac:dyDescent="0.2">
      <c r="F96" s="25"/>
      <c r="G96" s="28"/>
    </row>
    <row r="97" spans="6:7" hidden="1" x14ac:dyDescent="0.2">
      <c r="F97" s="25"/>
      <c r="G97" s="28"/>
    </row>
    <row r="98" spans="6:7" hidden="1" x14ac:dyDescent="0.2">
      <c r="F98" s="25"/>
      <c r="G98" s="28"/>
    </row>
    <row r="99" spans="6:7" hidden="1" x14ac:dyDescent="0.2">
      <c r="F99" s="25"/>
      <c r="G99" s="28"/>
    </row>
    <row r="100" spans="6:7" hidden="1" x14ac:dyDescent="0.2">
      <c r="F100" s="25"/>
      <c r="G100" s="28"/>
    </row>
    <row r="101" spans="6:7" hidden="1" x14ac:dyDescent="0.2">
      <c r="F101" s="25"/>
      <c r="G101" s="28"/>
    </row>
    <row r="102" spans="6:7" hidden="1" x14ac:dyDescent="0.2">
      <c r="F102" s="25"/>
      <c r="G102" s="28"/>
    </row>
    <row r="103" spans="6:7" hidden="1" x14ac:dyDescent="0.2">
      <c r="F103" s="25"/>
      <c r="G103" s="28"/>
    </row>
    <row r="104" spans="6:7" hidden="1" x14ac:dyDescent="0.2">
      <c r="F104" s="25"/>
      <c r="G104" s="28"/>
    </row>
    <row r="105" spans="6:7" hidden="1" x14ac:dyDescent="0.2">
      <c r="F105" s="25"/>
      <c r="G105" s="28"/>
    </row>
    <row r="106" spans="6:7" hidden="1" x14ac:dyDescent="0.2">
      <c r="F106" s="25"/>
      <c r="G106" s="28"/>
    </row>
    <row r="107" spans="6:7" hidden="1" x14ac:dyDescent="0.2">
      <c r="F107" s="25"/>
      <c r="G107" s="28"/>
    </row>
    <row r="108" spans="6:7" hidden="1" x14ac:dyDescent="0.2">
      <c r="F108" s="25"/>
      <c r="G108" s="28"/>
    </row>
    <row r="109" spans="6:7" hidden="1" x14ac:dyDescent="0.2">
      <c r="F109" s="25"/>
      <c r="G109" s="28"/>
    </row>
    <row r="110" spans="6:7" hidden="1" x14ac:dyDescent="0.2">
      <c r="F110" s="25"/>
      <c r="G110" s="28"/>
    </row>
    <row r="111" spans="6:7" hidden="1" x14ac:dyDescent="0.2">
      <c r="F111" s="25"/>
      <c r="G111" s="28"/>
    </row>
    <row r="112" spans="6:7" hidden="1" x14ac:dyDescent="0.2">
      <c r="F112" s="25"/>
      <c r="G112" s="28"/>
    </row>
    <row r="113" spans="6:7" hidden="1" x14ac:dyDescent="0.2">
      <c r="F113" s="25"/>
      <c r="G113" s="28"/>
    </row>
    <row r="114" spans="6:7" hidden="1" x14ac:dyDescent="0.2">
      <c r="F114" s="25"/>
      <c r="G114" s="28"/>
    </row>
    <row r="115" spans="6:7" hidden="1" x14ac:dyDescent="0.2">
      <c r="F115" s="25"/>
      <c r="G115" s="28"/>
    </row>
    <row r="116" spans="6:7" hidden="1" x14ac:dyDescent="0.2">
      <c r="F116" s="25"/>
      <c r="G116" s="28"/>
    </row>
    <row r="117" spans="6:7" hidden="1" x14ac:dyDescent="0.2">
      <c r="F117" s="25"/>
      <c r="G117" s="28"/>
    </row>
    <row r="118" spans="6:7" hidden="1" x14ac:dyDescent="0.2">
      <c r="F118" s="25"/>
      <c r="G118" s="28"/>
    </row>
    <row r="119" spans="6:7" hidden="1" x14ac:dyDescent="0.2">
      <c r="F119" s="25"/>
      <c r="G119" s="28"/>
    </row>
    <row r="120" spans="6:7" hidden="1" x14ac:dyDescent="0.2">
      <c r="F120" s="25"/>
      <c r="G120" s="28"/>
    </row>
    <row r="121" spans="6:7" hidden="1" x14ac:dyDescent="0.2">
      <c r="F121" s="25"/>
      <c r="G121" s="28"/>
    </row>
    <row r="122" spans="6:7" hidden="1" x14ac:dyDescent="0.2">
      <c r="F122" s="25"/>
      <c r="G122" s="28"/>
    </row>
    <row r="123" spans="6:7" hidden="1" x14ac:dyDescent="0.2">
      <c r="F123" s="25"/>
      <c r="G123" s="28"/>
    </row>
    <row r="124" spans="6:7" hidden="1" x14ac:dyDescent="0.2">
      <c r="F124" s="25"/>
      <c r="G124" s="28"/>
    </row>
    <row r="125" spans="6:7" hidden="1" x14ac:dyDescent="0.2">
      <c r="F125" s="25"/>
      <c r="G125" s="28"/>
    </row>
    <row r="126" spans="6:7" hidden="1" x14ac:dyDescent="0.2">
      <c r="F126" s="25"/>
      <c r="G126" s="28"/>
    </row>
    <row r="127" spans="6:7" hidden="1" x14ac:dyDescent="0.2">
      <c r="F127" s="25"/>
      <c r="G127" s="28"/>
    </row>
    <row r="128" spans="6:7" hidden="1" x14ac:dyDescent="0.2">
      <c r="F128" s="25"/>
      <c r="G128" s="28"/>
    </row>
    <row r="129" spans="6:7" hidden="1" x14ac:dyDescent="0.2">
      <c r="F129" s="25"/>
      <c r="G129" s="28"/>
    </row>
    <row r="130" spans="6:7" hidden="1" x14ac:dyDescent="0.2">
      <c r="F130" s="25"/>
      <c r="G130" s="28"/>
    </row>
    <row r="131" spans="6:7" hidden="1" x14ac:dyDescent="0.2">
      <c r="F131" s="25"/>
      <c r="G131" s="28"/>
    </row>
    <row r="132" spans="6:7" hidden="1" x14ac:dyDescent="0.2">
      <c r="F132" s="25"/>
      <c r="G132" s="28"/>
    </row>
    <row r="133" spans="6:7" hidden="1" x14ac:dyDescent="0.2">
      <c r="F133" s="25"/>
      <c r="G133" s="28"/>
    </row>
    <row r="134" spans="6:7" hidden="1" x14ac:dyDescent="0.2">
      <c r="F134" s="25"/>
      <c r="G134" s="28"/>
    </row>
    <row r="135" spans="6:7" hidden="1" x14ac:dyDescent="0.2">
      <c r="F135" s="25"/>
      <c r="G135" s="28"/>
    </row>
    <row r="136" spans="6:7" hidden="1" x14ac:dyDescent="0.2">
      <c r="F136" s="25"/>
      <c r="G136" s="28"/>
    </row>
    <row r="137" spans="6:7" hidden="1" x14ac:dyDescent="0.2">
      <c r="F137" s="25"/>
      <c r="G137" s="28"/>
    </row>
    <row r="138" spans="6:7" hidden="1" x14ac:dyDescent="0.2">
      <c r="F138" s="25"/>
      <c r="G138" s="28"/>
    </row>
    <row r="139" spans="6:7" hidden="1" x14ac:dyDescent="0.2">
      <c r="F139" s="25"/>
      <c r="G139" s="28"/>
    </row>
    <row r="140" spans="6:7" ht="13.5" thickBot="1" x14ac:dyDescent="0.25">
      <c r="F140" s="34"/>
      <c r="G140" s="35">
        <f>SUM(G34:G35)</f>
        <v>504959.85000000009</v>
      </c>
    </row>
  </sheetData>
  <pageMargins left="0.7" right="0.7" top="0.75" bottom="0.75" header="0.3" footer="0.3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15"/>
  <sheetViews>
    <sheetView workbookViewId="0">
      <selection activeCell="F7" sqref="F7"/>
    </sheetView>
  </sheetViews>
  <sheetFormatPr defaultRowHeight="12.75" x14ac:dyDescent="0.2"/>
  <cols>
    <col min="6" max="6" width="10.140625" bestFit="1" customWidth="1"/>
    <col min="8" max="8" width="11.28515625" bestFit="1" customWidth="1"/>
  </cols>
  <sheetData>
    <row r="1" spans="2:8" x14ac:dyDescent="0.2">
      <c r="C1" s="22" t="s">
        <v>185</v>
      </c>
    </row>
    <row r="3" spans="2:8" x14ac:dyDescent="0.2">
      <c r="B3" t="s">
        <v>178</v>
      </c>
      <c r="H3" s="19">
        <f>[2]Sheet1!$H$33</f>
        <v>382971.51</v>
      </c>
    </row>
    <row r="5" spans="2:8" x14ac:dyDescent="0.2">
      <c r="B5" s="20" t="s">
        <v>179</v>
      </c>
    </row>
    <row r="6" spans="2:8" x14ac:dyDescent="0.2">
      <c r="B6" s="21" t="s">
        <v>180</v>
      </c>
      <c r="F6" s="19">
        <f>([2]Sheet1!$F$26+[2]Sheet1!$F$25+[2]Sheet1!$F$23+[2]Sheet1!$F$18+[2]Sheet1!$F$17+[2]Sheet1!$F$14+[2]Sheet1!$F$11+[2]Sheet1!$F$10)-([2]Sheet1!$G$15+[2]Sheet1!$G$16+[2]Sheet1!$G$19+[2]Sheet1!$G$20+[2]Sheet1!$G$21+[2]Sheet1!$G$22)</f>
        <v>177596.50999999978</v>
      </c>
    </row>
    <row r="7" spans="2:8" x14ac:dyDescent="0.2">
      <c r="B7" s="21" t="s">
        <v>181</v>
      </c>
      <c r="F7" s="17">
        <f>Safaricom!G140</f>
        <v>504959.85000000009</v>
      </c>
    </row>
    <row r="8" spans="2:8" x14ac:dyDescent="0.2">
      <c r="H8" s="19">
        <f>H3-F6+F7</f>
        <v>710334.85000000033</v>
      </c>
    </row>
    <row r="11" spans="2:8" x14ac:dyDescent="0.2">
      <c r="B11" t="s">
        <v>182</v>
      </c>
      <c r="H11" s="19">
        <f>H8</f>
        <v>710334.85000000033</v>
      </c>
    </row>
    <row r="13" spans="2:8" x14ac:dyDescent="0.2">
      <c r="B13" t="s">
        <v>183</v>
      </c>
      <c r="H13" s="18">
        <f>Safaricom!G31</f>
        <v>710334.85000000009</v>
      </c>
    </row>
    <row r="15" spans="2:8" x14ac:dyDescent="0.2">
      <c r="C15" t="s">
        <v>184</v>
      </c>
      <c r="H15" s="18">
        <f>H11-H13</f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BCD</vt:lpstr>
      <vt:lpstr>Safaricom</vt:lpstr>
      <vt:lpstr>Reconciliation</vt:lpstr>
    </vt:vector>
  </TitlesOfParts>
  <Company>Investintech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A2E_Engine</dc:creator>
  <cp:lastModifiedBy>Windows User</cp:lastModifiedBy>
  <dcterms:created xsi:type="dcterms:W3CDTF">2019-02-12T04:45:10Z</dcterms:created>
  <dcterms:modified xsi:type="dcterms:W3CDTF">2019-02-14T07:29:56Z</dcterms:modified>
</cp:coreProperties>
</file>