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6th February 2018\PAYMENTS SAFARICOM\PAYMENT RECONCILLIATIONS SAFARICOM\HO RECONS\"/>
    </mc:Choice>
  </mc:AlternateContent>
  <bookViews>
    <workbookView xWindow="240" yWindow="90" windowWidth="20115" windowHeight="6465" activeTab="6"/>
  </bookViews>
  <sheets>
    <sheet name="july2015" sheetId="1" r:id="rId1"/>
    <sheet name="SEPT 2015" sheetId="2" r:id="rId2"/>
    <sheet name="Oct2015" sheetId="3" r:id="rId3"/>
    <sheet name="2017 JULY" sheetId="4" r:id="rId4"/>
    <sheet name="may 2018" sheetId="5" r:id="rId5"/>
    <sheet name="august 2018" sheetId="6" r:id="rId6"/>
    <sheet name="september 2018" sheetId="7" r:id="rId7"/>
  </sheets>
  <definedNames>
    <definedName name="_xlnm.Print_Area" localSheetId="3">'2017 JULY'!$A$1:$K$82</definedName>
    <definedName name="_xlnm.Print_Area" localSheetId="0">july2015!$A$1:$L$61</definedName>
    <definedName name="_xlnm.Print_Area" localSheetId="2">'Oct2015'!$A$1:$L$61</definedName>
    <definedName name="_xlnm.Print_Area" localSheetId="1">'SEPT 2015'!$A$1:$L$65</definedName>
  </definedNames>
  <calcPr calcId="152511"/>
</workbook>
</file>

<file path=xl/calcChain.xml><?xml version="1.0" encoding="utf-8"?>
<calcChain xmlns="http://schemas.openxmlformats.org/spreadsheetml/2006/main">
  <c r="G48" i="7" l="1"/>
  <c r="H48" i="7"/>
  <c r="I48" i="7"/>
  <c r="J48" i="7"/>
  <c r="K48" i="7"/>
  <c r="L48" i="7"/>
  <c r="F48" i="7"/>
  <c r="G47" i="7"/>
  <c r="I47" i="7" s="1"/>
  <c r="H47" i="7"/>
  <c r="G46" i="7"/>
  <c r="H46" i="7" s="1"/>
  <c r="K46" i="7"/>
  <c r="L46" i="7" s="1"/>
  <c r="G45" i="7"/>
  <c r="I45" i="7" s="1"/>
  <c r="H45" i="7"/>
  <c r="K45" i="7"/>
  <c r="L45" i="7"/>
  <c r="G44" i="7"/>
  <c r="I44" i="7" s="1"/>
  <c r="H44" i="7"/>
  <c r="K44" i="7"/>
  <c r="L44" i="7"/>
  <c r="G43" i="7"/>
  <c r="I43" i="7" s="1"/>
  <c r="H43" i="7"/>
  <c r="K43" i="7"/>
  <c r="L43" i="7"/>
  <c r="G42" i="7"/>
  <c r="I42" i="7" s="1"/>
  <c r="H42" i="7"/>
  <c r="K42" i="7"/>
  <c r="L42" i="7"/>
  <c r="G41" i="7"/>
  <c r="I41" i="7" s="1"/>
  <c r="H41" i="7"/>
  <c r="K41" i="7"/>
  <c r="L41" i="7"/>
  <c r="G39" i="7"/>
  <c r="J39" i="7" s="1"/>
  <c r="G40" i="7"/>
  <c r="J40" i="7" s="1"/>
  <c r="J38" i="7"/>
  <c r="I38" i="7"/>
  <c r="G38" i="7"/>
  <c r="H38" i="7" s="1"/>
  <c r="J37" i="7"/>
  <c r="G37" i="7"/>
  <c r="K37" i="7" s="1"/>
  <c r="C32" i="7"/>
  <c r="C26" i="7"/>
  <c r="N14" i="7"/>
  <c r="N20" i="7" s="1"/>
  <c r="I40" i="7" l="1"/>
  <c r="K40" i="7"/>
  <c r="L40" i="7" s="1"/>
  <c r="I39" i="7"/>
  <c r="K39" i="7"/>
  <c r="L39" i="7" s="1"/>
  <c r="K38" i="7"/>
  <c r="L38" i="7" s="1"/>
  <c r="H40" i="7"/>
  <c r="I37" i="7"/>
  <c r="H39" i="7"/>
  <c r="K47" i="7"/>
  <c r="L47" i="7" s="1"/>
  <c r="J47" i="7"/>
  <c r="J46" i="7"/>
  <c r="I46" i="7"/>
  <c r="J45" i="7"/>
  <c r="J44" i="7"/>
  <c r="J43" i="7"/>
  <c r="J42" i="7"/>
  <c r="J41" i="7"/>
  <c r="H37" i="7"/>
  <c r="L37" i="7"/>
  <c r="G37" i="6"/>
  <c r="G39" i="6" s="1"/>
  <c r="F39" i="6"/>
  <c r="C32" i="6"/>
  <c r="C26" i="6"/>
  <c r="N14" i="6"/>
  <c r="N20" i="6" s="1"/>
  <c r="K37" i="6" l="1"/>
  <c r="H37" i="6"/>
  <c r="H39" i="6" s="1"/>
  <c r="I37" i="6"/>
  <c r="J37" i="6"/>
  <c r="J39" i="6" s="1"/>
  <c r="G45" i="5"/>
  <c r="F45" i="5"/>
  <c r="J43" i="5"/>
  <c r="I43" i="5"/>
  <c r="G43" i="5"/>
  <c r="H43" i="5" s="1"/>
  <c r="H42" i="5"/>
  <c r="G42" i="5"/>
  <c r="K42" i="5" s="1"/>
  <c r="L42" i="5" s="1"/>
  <c r="J41" i="5"/>
  <c r="I41" i="5"/>
  <c r="G41" i="5"/>
  <c r="H41" i="5" s="1"/>
  <c r="H40" i="5"/>
  <c r="G40" i="5"/>
  <c r="K40" i="5" s="1"/>
  <c r="L40" i="5" s="1"/>
  <c r="J39" i="5"/>
  <c r="I39" i="5"/>
  <c r="G39" i="5"/>
  <c r="H39" i="5" s="1"/>
  <c r="H38" i="5"/>
  <c r="G38" i="5"/>
  <c r="K38" i="5" s="1"/>
  <c r="L38" i="5" s="1"/>
  <c r="J37" i="5"/>
  <c r="I37" i="5"/>
  <c r="G37" i="5"/>
  <c r="H37" i="5" s="1"/>
  <c r="H45" i="5" s="1"/>
  <c r="C32" i="5"/>
  <c r="C26" i="5"/>
  <c r="N14" i="5"/>
  <c r="N20" i="5" s="1"/>
  <c r="I39" i="6" l="1"/>
  <c r="K39" i="6"/>
  <c r="L37" i="6"/>
  <c r="L39" i="6" s="1"/>
  <c r="K37" i="5"/>
  <c r="I38" i="5"/>
  <c r="I45" i="5" s="1"/>
  <c r="K39" i="5"/>
  <c r="L39" i="5" s="1"/>
  <c r="I40" i="5"/>
  <c r="K41" i="5"/>
  <c r="L41" i="5" s="1"/>
  <c r="I42" i="5"/>
  <c r="K43" i="5"/>
  <c r="L43" i="5" s="1"/>
  <c r="J38" i="5"/>
  <c r="J45" i="5" s="1"/>
  <c r="J40" i="5"/>
  <c r="J42" i="5"/>
  <c r="L37" i="5" l="1"/>
  <c r="L45" i="5" s="1"/>
  <c r="K45" i="5"/>
  <c r="E36" i="4" l="1"/>
  <c r="F51" i="4"/>
  <c r="H46" i="4"/>
  <c r="I46" i="4" s="1"/>
  <c r="H45" i="4"/>
  <c r="I45" i="4" s="1"/>
  <c r="H47" i="4"/>
  <c r="I47" i="4" s="1"/>
  <c r="H48" i="4"/>
  <c r="I48" i="4" s="1"/>
  <c r="H49" i="4"/>
  <c r="I49" i="4" s="1"/>
  <c r="E28" i="4"/>
  <c r="K15" i="4" s="1"/>
  <c r="K19" i="4" s="1"/>
  <c r="K49" i="4"/>
  <c r="K48" i="4"/>
  <c r="K47" i="4"/>
  <c r="K12" i="4" l="1"/>
  <c r="K45" i="4"/>
  <c r="K46" i="4"/>
  <c r="G51" i="4"/>
  <c r="K43" i="4"/>
  <c r="K44" i="4"/>
  <c r="H44" i="4"/>
  <c r="I44" i="4"/>
  <c r="K42" i="4"/>
  <c r="H43" i="4" l="1"/>
  <c r="H42" i="4"/>
  <c r="I42" i="4" s="1"/>
  <c r="K41" i="4"/>
  <c r="K51" i="4" s="1"/>
  <c r="H41" i="4"/>
  <c r="H51" i="4" l="1"/>
  <c r="I51" i="4" s="1"/>
  <c r="I41" i="4"/>
  <c r="I43" i="4"/>
  <c r="G46" i="3"/>
  <c r="H46" i="3" l="1"/>
  <c r="K46" i="3"/>
  <c r="K10" i="3"/>
  <c r="K16" i="3" s="1"/>
  <c r="L44" i="3"/>
  <c r="L36" i="3"/>
  <c r="L46" i="3" s="1"/>
  <c r="I44" i="3"/>
  <c r="G41" i="3"/>
  <c r="G43" i="3" s="1"/>
  <c r="I40" i="3"/>
  <c r="J40" i="3" s="1"/>
  <c r="G37" i="3"/>
  <c r="H37" i="3" s="1"/>
  <c r="I36" i="3"/>
  <c r="J36" i="3" s="1"/>
  <c r="G33" i="3"/>
  <c r="G35" i="3" s="1"/>
  <c r="I46" i="3" l="1"/>
  <c r="H33" i="3"/>
  <c r="I33" i="3" s="1"/>
  <c r="J33" i="3" s="1"/>
  <c r="H41" i="3"/>
  <c r="I41" i="3" s="1"/>
  <c r="J41" i="3" s="1"/>
  <c r="H39" i="3"/>
  <c r="I37" i="3"/>
  <c r="J37" i="3" s="1"/>
  <c r="H35" i="3"/>
  <c r="I35" i="3" s="1"/>
  <c r="G39" i="3"/>
  <c r="H43" i="3"/>
  <c r="I43" i="3" s="1"/>
  <c r="J44" i="3"/>
  <c r="H50" i="2"/>
  <c r="G50" i="2"/>
  <c r="K10" i="2" s="1"/>
  <c r="K16" i="2" s="1"/>
  <c r="I48" i="2"/>
  <c r="J48" i="2" s="1"/>
  <c r="G45" i="2"/>
  <c r="G47" i="2" s="1"/>
  <c r="I44" i="2"/>
  <c r="I50" i="2" s="1"/>
  <c r="G41" i="2"/>
  <c r="G43" i="2" s="1"/>
  <c r="I40" i="2"/>
  <c r="J40" i="2" s="1"/>
  <c r="G37" i="2"/>
  <c r="G39" i="2" s="1"/>
  <c r="I36" i="2"/>
  <c r="J36" i="2" s="1"/>
  <c r="G33" i="2"/>
  <c r="G35" i="2" s="1"/>
  <c r="I39" i="3" l="1"/>
  <c r="H45" i="2"/>
  <c r="I45" i="2" s="1"/>
  <c r="J45" i="2" s="1"/>
  <c r="H41" i="2"/>
  <c r="H43" i="2" s="1"/>
  <c r="I43" i="2" s="1"/>
  <c r="H33" i="2"/>
  <c r="H35" i="2" s="1"/>
  <c r="I35" i="2" s="1"/>
  <c r="I33" i="2"/>
  <c r="J33" i="2" s="1"/>
  <c r="H37" i="2"/>
  <c r="I41" i="2"/>
  <c r="J41" i="2" s="1"/>
  <c r="J44" i="2"/>
  <c r="H46" i="1"/>
  <c r="G46" i="1"/>
  <c r="K10" i="1"/>
  <c r="K16" i="1" s="1"/>
  <c r="I44" i="1"/>
  <c r="J44" i="1" s="1"/>
  <c r="G41" i="1"/>
  <c r="G43" i="1" s="1"/>
  <c r="I40" i="1"/>
  <c r="J40" i="1" s="1"/>
  <c r="G37" i="1"/>
  <c r="H37" i="1" s="1"/>
  <c r="I36" i="1"/>
  <c r="J36" i="1" s="1"/>
  <c r="G33" i="1"/>
  <c r="G35" i="1" s="1"/>
  <c r="H47" i="2" l="1"/>
  <c r="I47" i="2" s="1"/>
  <c r="I37" i="2"/>
  <c r="J37" i="2" s="1"/>
  <c r="H39" i="2"/>
  <c r="I39" i="2" s="1"/>
  <c r="I46" i="1"/>
  <c r="H41" i="1"/>
  <c r="I41" i="1" s="1"/>
  <c r="J41" i="1" s="1"/>
  <c r="H33" i="1"/>
  <c r="I33" i="1" s="1"/>
  <c r="J33" i="1" s="1"/>
  <c r="H39" i="1"/>
  <c r="I37" i="1"/>
  <c r="J37" i="1" s="1"/>
  <c r="G39" i="1"/>
  <c r="H43" i="1" l="1"/>
  <c r="I43" i="1" s="1"/>
  <c r="H35" i="1"/>
  <c r="I35" i="1" s="1"/>
  <c r="I39" i="1"/>
</calcChain>
</file>

<file path=xl/sharedStrings.xml><?xml version="1.0" encoding="utf-8"?>
<sst xmlns="http://schemas.openxmlformats.org/spreadsheetml/2006/main" count="599" uniqueCount="209">
  <si>
    <t xml:space="preserve">Balance as per INVOICES </t>
  </si>
  <si>
    <r>
      <t>LESS: Disputed Invoices</t>
    </r>
    <r>
      <rPr>
        <vertAlign val="superscript"/>
        <sz val="12"/>
        <rFont val="Times New Roman"/>
        <family val="1"/>
      </rPr>
      <t>1</t>
    </r>
  </si>
  <si>
    <r>
      <t>ADD: Unallocated Payments</t>
    </r>
    <r>
      <rPr>
        <vertAlign val="superscript"/>
        <sz val="12"/>
        <rFont val="Times New Roman"/>
        <family val="1"/>
      </rPr>
      <t>2</t>
    </r>
  </si>
  <si>
    <t xml:space="preserve">Balance payable </t>
  </si>
  <si>
    <t>Notes:</t>
  </si>
  <si>
    <r>
      <t>1</t>
    </r>
    <r>
      <rPr>
        <b/>
        <sz val="12"/>
        <rFont val="Times New Roman"/>
        <family val="1"/>
      </rPr>
      <t>Disputed Invoices</t>
    </r>
  </si>
  <si>
    <t>Date</t>
  </si>
  <si>
    <t>Reference</t>
  </si>
  <si>
    <t>Description</t>
  </si>
  <si>
    <t>Amount</t>
  </si>
  <si>
    <t>Reason</t>
  </si>
  <si>
    <t>TOTAL</t>
  </si>
  <si>
    <r>
      <t>2</t>
    </r>
    <r>
      <rPr>
        <b/>
        <sz val="12"/>
        <rFont val="Times New Roman"/>
        <family val="1"/>
      </rPr>
      <t>Unallocated Payments</t>
    </r>
  </si>
  <si>
    <t>Remittance Advice</t>
  </si>
  <si>
    <t>Booking</t>
  </si>
  <si>
    <t>Invoice</t>
  </si>
  <si>
    <t>Payable</t>
  </si>
  <si>
    <t>Invoiced</t>
  </si>
  <si>
    <t>Profit</t>
  </si>
  <si>
    <t>%</t>
  </si>
  <si>
    <t>Currency</t>
  </si>
  <si>
    <t>IB AMT</t>
  </si>
  <si>
    <t>Cost/Sell</t>
  </si>
  <si>
    <t>KES</t>
  </si>
  <si>
    <t>Non Vat</t>
  </si>
  <si>
    <t>Vat</t>
  </si>
  <si>
    <t>Prepared By Muchiri</t>
  </si>
  <si>
    <t>Kindly Allocate your Account Accordingly</t>
  </si>
  <si>
    <t>Approvals</t>
  </si>
  <si>
    <t>Tours Department    Name…………………………………...…Date…………….Sign………………</t>
  </si>
  <si>
    <t>Finance Department  Name…………………………………....Date……………..Sign………………</t>
  </si>
  <si>
    <t>FLORENCE HOTEL LIMITED</t>
  </si>
  <si>
    <t xml:space="preserve">Chequesto; UFANISI RESORTS LIMITED </t>
  </si>
  <si>
    <t>P O BOX 22514-00100</t>
  </si>
  <si>
    <t>106-4045</t>
  </si>
  <si>
    <t>TEL:0171055036fax</t>
  </si>
  <si>
    <t>SARE AWENDO</t>
  </si>
  <si>
    <t>July</t>
  </si>
  <si>
    <t>IB15070072</t>
  </si>
  <si>
    <t>TIN15071600</t>
  </si>
  <si>
    <t>TIN15071660</t>
  </si>
  <si>
    <t>IB15070047</t>
  </si>
  <si>
    <t>TIN15071153</t>
  </si>
  <si>
    <t>IB15070043</t>
  </si>
  <si>
    <t>TIN15071157</t>
  </si>
  <si>
    <t>IB15070017</t>
  </si>
  <si>
    <t>TIN15071154</t>
  </si>
  <si>
    <t>IB15070090</t>
  </si>
  <si>
    <t>Gladys</t>
  </si>
  <si>
    <t>Current month</t>
  </si>
  <si>
    <t>IB15090009</t>
  </si>
  <si>
    <t>TIN15090041</t>
  </si>
  <si>
    <t>IB15080068</t>
  </si>
  <si>
    <t>TIN15080395</t>
  </si>
  <si>
    <t>15/07/2015</t>
  </si>
  <si>
    <t>TIN15071659</t>
  </si>
  <si>
    <t>18/09/2015</t>
  </si>
  <si>
    <t>IB15090161</t>
  </si>
  <si>
    <t>TIN15091775</t>
  </si>
  <si>
    <t xml:space="preserve">SEPT </t>
  </si>
  <si>
    <t>25/09/2015</t>
  </si>
  <si>
    <t>TIN15093055</t>
  </si>
  <si>
    <t>IB15100024</t>
  </si>
  <si>
    <t>TIN151000925</t>
  </si>
  <si>
    <t>FEB</t>
  </si>
  <si>
    <t>IB15090182/119</t>
  </si>
  <si>
    <t>28/12/2015</t>
  </si>
  <si>
    <t>IB15120219</t>
  </si>
  <si>
    <t>TIN15122229</t>
  </si>
  <si>
    <t>Chequesto; FLORENCE HOTEL LIMITED</t>
  </si>
  <si>
    <t>JULY</t>
  </si>
  <si>
    <t>AUTHORISED BY</t>
  </si>
  <si>
    <t xml:space="preserve">SIGN &amp; DATE </t>
  </si>
  <si>
    <t xml:space="preserve">MD </t>
  </si>
  <si>
    <t>IB17050056</t>
  </si>
  <si>
    <t>TIN17053091</t>
  </si>
  <si>
    <t>10060-11</t>
  </si>
  <si>
    <t>TIN17051543</t>
  </si>
  <si>
    <t>20/05/2017</t>
  </si>
  <si>
    <t>IB17050080</t>
  </si>
  <si>
    <t>TIN17053092</t>
  </si>
  <si>
    <t>19/05/2017</t>
  </si>
  <si>
    <t>IB17050082</t>
  </si>
  <si>
    <t>TIN17053093</t>
  </si>
  <si>
    <t xml:space="preserve">KES </t>
  </si>
  <si>
    <t>SAFARICOM</t>
  </si>
  <si>
    <t xml:space="preserve">SAFARICOM BILL </t>
  </si>
  <si>
    <t>Balance as per Ledger</t>
  </si>
  <si>
    <t>amount not in supplier statement</t>
  </si>
  <si>
    <t>IB17050086</t>
  </si>
  <si>
    <t xml:space="preserve">Extras </t>
  </si>
  <si>
    <t>Extras &amp; one night</t>
  </si>
  <si>
    <t xml:space="preserve">not in soa </t>
  </si>
  <si>
    <t>IB16030094</t>
  </si>
  <si>
    <t>IB17070094</t>
  </si>
  <si>
    <t>TIN17070536</t>
  </si>
  <si>
    <t>MONTH: MAY</t>
  </si>
  <si>
    <t xml:space="preserve">BPV NUMBER: </t>
  </si>
  <si>
    <t>FLORENCE MIGORI</t>
  </si>
  <si>
    <t xml:space="preserve">CHEQUE NUMBER: </t>
  </si>
  <si>
    <t>PC046</t>
  </si>
  <si>
    <t>CHEQUES TO: FLORENCE HOTEL</t>
  </si>
  <si>
    <t xml:space="preserve">Balance as per Supplier Statement </t>
  </si>
  <si>
    <t>Balance as per Payables Ledger</t>
  </si>
  <si>
    <t>Difference</t>
  </si>
  <si>
    <r>
      <t>Less:</t>
    </r>
    <r>
      <rPr>
        <sz val="20"/>
        <rFont val="Arial"/>
        <family val="2"/>
      </rPr>
      <t xml:space="preserve"> Amount not billed on E-Travel</t>
    </r>
  </si>
  <si>
    <r>
      <rPr>
        <b/>
        <sz val="20"/>
        <rFont val="Arial"/>
        <family val="2"/>
      </rPr>
      <t>Add</t>
    </r>
    <r>
      <rPr>
        <sz val="20"/>
        <rFont val="Arial"/>
        <family val="2"/>
      </rPr>
      <t>: Payment not reflected under supplier statement</t>
    </r>
  </si>
  <si>
    <t>Disputed Invoices</t>
  </si>
  <si>
    <t>Inv No</t>
  </si>
  <si>
    <t xml:space="preserve">TOTAL </t>
  </si>
  <si>
    <t>Amount not billed</t>
  </si>
  <si>
    <t>SV Number</t>
  </si>
  <si>
    <t>Ref.</t>
  </si>
  <si>
    <t xml:space="preserve">Invoice Amt </t>
  </si>
  <si>
    <t>VAT EXCLUSIVE</t>
  </si>
  <si>
    <t>SERVICE CHARGE @ 5%</t>
  </si>
  <si>
    <t>LEVY @ 2%</t>
  </si>
  <si>
    <t>VAT @ 16%</t>
  </si>
  <si>
    <t>W/VAT @ 6%</t>
  </si>
  <si>
    <t>CCY</t>
  </si>
  <si>
    <t>AMT NOT BILLED</t>
  </si>
  <si>
    <t>STATUS</t>
  </si>
  <si>
    <t>AP CODE</t>
  </si>
  <si>
    <t>IB17090105</t>
  </si>
  <si>
    <t>SV17090153</t>
  </si>
  <si>
    <t>TIN17122544</t>
  </si>
  <si>
    <t>10033-10</t>
  </si>
  <si>
    <t>BILLED</t>
  </si>
  <si>
    <t>PF014</t>
  </si>
  <si>
    <t>IB17090052</t>
  </si>
  <si>
    <t>SV17090123</t>
  </si>
  <si>
    <t>TIN17122543</t>
  </si>
  <si>
    <t>IB17090558</t>
  </si>
  <si>
    <t>SV17090908</t>
  </si>
  <si>
    <t>TIN17122541</t>
  </si>
  <si>
    <t>IB18030740</t>
  </si>
  <si>
    <t>SV18031310</t>
  </si>
  <si>
    <t>TIN18050013</t>
  </si>
  <si>
    <t>3591-138</t>
  </si>
  <si>
    <t>IB17090722</t>
  </si>
  <si>
    <t>SV17091186</t>
  </si>
  <si>
    <t>TIN17122542</t>
  </si>
  <si>
    <t>SV17091187</t>
  </si>
  <si>
    <t>29/01/2018</t>
  </si>
  <si>
    <t>IB18010361</t>
  </si>
  <si>
    <t>SV18010587</t>
  </si>
  <si>
    <t>TIN18020343</t>
  </si>
  <si>
    <t>3591-56</t>
  </si>
  <si>
    <t>NET TOTAL</t>
  </si>
  <si>
    <t>Prepared By DAVID ODHIAMBO</t>
  </si>
  <si>
    <t>SIGN:____________________________</t>
  </si>
  <si>
    <t>DATE:_____________________________</t>
  </si>
  <si>
    <t>Audit Department  Name………….…………………………....Date……………..Sign………………</t>
  </si>
  <si>
    <t>AUTHORISED BY:        MANAGING DIRECTOR</t>
  </si>
  <si>
    <t>SIGN: ______________________________________</t>
  </si>
  <si>
    <t>DATE: ______________________________________</t>
  </si>
  <si>
    <t>DATE: 09/05/2018</t>
  </si>
  <si>
    <t>UN-Reconciled Difference</t>
  </si>
  <si>
    <t>MONTH: AUGUST</t>
  </si>
  <si>
    <t>DATE: 14/08/2018</t>
  </si>
  <si>
    <t>15/5/18</t>
  </si>
  <si>
    <t>IB18050330</t>
  </si>
  <si>
    <t>SV18050627</t>
  </si>
  <si>
    <t>TIN18053006</t>
  </si>
  <si>
    <t>3591-211</t>
  </si>
  <si>
    <t>DATE: 2/10/2018</t>
  </si>
  <si>
    <t>MONTH: OCTOBER</t>
  </si>
  <si>
    <t>3591-366</t>
  </si>
  <si>
    <t>TINS18090332</t>
  </si>
  <si>
    <t>SVS18080840</t>
  </si>
  <si>
    <t>IB18080413</t>
  </si>
  <si>
    <t>28/8/18</t>
  </si>
  <si>
    <t>3591-339</t>
  </si>
  <si>
    <t>TINS18090343</t>
  </si>
  <si>
    <t>IB18080265</t>
  </si>
  <si>
    <t>SVS18080502</t>
  </si>
  <si>
    <t>3591-331</t>
  </si>
  <si>
    <t>TINS18090344</t>
  </si>
  <si>
    <t>IB18080093</t>
  </si>
  <si>
    <t>SVS18080169</t>
  </si>
  <si>
    <t>3591-305</t>
  </si>
  <si>
    <t>TINS18080041</t>
  </si>
  <si>
    <t>18/7/18</t>
  </si>
  <si>
    <t>IB18070250</t>
  </si>
  <si>
    <t>SVS180701047</t>
  </si>
  <si>
    <t>3591-345</t>
  </si>
  <si>
    <t>TINS18090050</t>
  </si>
  <si>
    <t>14/8/18</t>
  </si>
  <si>
    <t>IB18080199</t>
  </si>
  <si>
    <t>SVS18080374</t>
  </si>
  <si>
    <t>36951-319</t>
  </si>
  <si>
    <t>TINS18080287</t>
  </si>
  <si>
    <t>SVS18080107</t>
  </si>
  <si>
    <t>IB18080004</t>
  </si>
  <si>
    <t>TINS18080219</t>
  </si>
  <si>
    <t>SVS18070785</t>
  </si>
  <si>
    <t>SVS18070786</t>
  </si>
  <si>
    <t>25/7/18</t>
  </si>
  <si>
    <t>IB18070365</t>
  </si>
  <si>
    <t>3591-283</t>
  </si>
  <si>
    <t>TINS18090052</t>
  </si>
  <si>
    <t>IB18070093</t>
  </si>
  <si>
    <t>SVS18070161</t>
  </si>
  <si>
    <t>3591-287</t>
  </si>
  <si>
    <t>TINS18065281</t>
  </si>
  <si>
    <t>SV18060746</t>
  </si>
  <si>
    <t>SV18060570</t>
  </si>
  <si>
    <t>18/6/18</t>
  </si>
  <si>
    <t>IB18060448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</si>
</sst>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name val="Arial"/>
      <family val="2"/>
    </font>
    <font>
      <sz val="20"/>
      <name val="Arial"/>
      <family val="2"/>
    </font>
    <font>
      <b/>
      <u/>
      <sz val="20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20"/>
      <name val="Arial"/>
      <family val="2"/>
    </font>
    <font>
      <b/>
      <sz val="20"/>
      <color rgb="FFFF0000"/>
      <name val="Arial"/>
      <family val="2"/>
    </font>
    <font>
      <u/>
      <sz val="20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name val="Arial"/>
      <family val="2"/>
    </font>
    <font>
      <b/>
      <u/>
      <sz val="20"/>
      <color rgb="FF0033CC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230">
    <xf numFmtId="0" fontId="0" fillId="0" borderId="0" xfId="0"/>
    <xf numFmtId="0" fontId="2" fillId="0" borderId="0" xfId="0" applyFont="1"/>
    <xf numFmtId="7" fontId="3" fillId="0" borderId="0" xfId="0" applyNumberFormat="1" applyFont="1"/>
    <xf numFmtId="39" fontId="3" fillId="0" borderId="0" xfId="0" applyNumberFormat="1" applyFont="1"/>
    <xf numFmtId="0" fontId="4" fillId="0" borderId="0" xfId="0" applyFont="1"/>
    <xf numFmtId="43" fontId="3" fillId="0" borderId="0" xfId="2" applyFont="1"/>
    <xf numFmtId="44" fontId="4" fillId="0" borderId="0" xfId="3" applyFont="1"/>
    <xf numFmtId="7" fontId="4" fillId="0" borderId="0" xfId="0" applyNumberFormat="1" applyFont="1"/>
    <xf numFmtId="43" fontId="4" fillId="0" borderId="1" xfId="2" applyFont="1" applyBorder="1"/>
    <xf numFmtId="0" fontId="2" fillId="0" borderId="0" xfId="0" applyFont="1" applyBorder="1"/>
    <xf numFmtId="43" fontId="3" fillId="0" borderId="0" xfId="2" applyFon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43" fontId="4" fillId="0" borderId="0" xfId="2" applyFont="1"/>
    <xf numFmtId="39" fontId="4" fillId="0" borderId="0" xfId="0" applyNumberFormat="1" applyFont="1" applyBorder="1"/>
    <xf numFmtId="0" fontId="6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39" fontId="2" fillId="0" borderId="2" xfId="0" applyNumberFormat="1" applyFont="1" applyBorder="1" applyAlignment="1">
      <alignment horizontal="right"/>
    </xf>
    <xf numFmtId="1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/>
    <xf numFmtId="43" fontId="3" fillId="0" borderId="2" xfId="2" applyFont="1" applyBorder="1"/>
    <xf numFmtId="0" fontId="4" fillId="0" borderId="1" xfId="0" applyFont="1" applyBorder="1"/>
    <xf numFmtId="43" fontId="2" fillId="0" borderId="2" xfId="2" applyFont="1" applyBorder="1" applyAlignment="1">
      <alignment horizontal="right"/>
    </xf>
    <xf numFmtId="43" fontId="4" fillId="0" borderId="0" xfId="2" applyFont="1" applyBorder="1"/>
    <xf numFmtId="39" fontId="3" fillId="0" borderId="0" xfId="0" applyNumberFormat="1" applyFont="1" applyBorder="1"/>
    <xf numFmtId="0" fontId="2" fillId="0" borderId="3" xfId="0" applyFont="1" applyBorder="1" applyAlignment="1">
      <alignment horizontal="center"/>
    </xf>
    <xf numFmtId="39" fontId="2" fillId="0" borderId="3" xfId="0" applyNumberFormat="1" applyFont="1" applyBorder="1" applyAlignment="1">
      <alignment horizontal="center"/>
    </xf>
    <xf numFmtId="39" fontId="2" fillId="0" borderId="4" xfId="0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4" fontId="8" fillId="0" borderId="3" xfId="4" applyNumberFormat="1" applyFont="1" applyBorder="1" applyAlignment="1">
      <alignment horizontal="left" vertical="center"/>
    </xf>
    <xf numFmtId="164" fontId="8" fillId="0" borderId="3" xfId="1" applyNumberFormat="1" applyFont="1" applyBorder="1" applyAlignment="1">
      <alignment horizontal="right"/>
    </xf>
    <xf numFmtId="43" fontId="3" fillId="0" borderId="3" xfId="2" applyFont="1" applyBorder="1" applyAlignment="1">
      <alignment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3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14" fontId="8" fillId="0" borderId="3" xfId="4" applyNumberFormat="1" applyFont="1" applyBorder="1" applyAlignment="1">
      <alignment horizontal="left"/>
    </xf>
    <xf numFmtId="43" fontId="3" fillId="0" borderId="3" xfId="2" applyFont="1" applyBorder="1"/>
    <xf numFmtId="43" fontId="8" fillId="0" borderId="5" xfId="1" applyFont="1" applyBorder="1" applyAlignment="1">
      <alignment horizontal="right"/>
    </xf>
    <xf numFmtId="43" fontId="9" fillId="0" borderId="6" xfId="2" applyFont="1" applyBorder="1" applyAlignment="1">
      <alignment horizontal="right"/>
    </xf>
    <xf numFmtId="0" fontId="10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14" fontId="3" fillId="0" borderId="11" xfId="0" applyNumberFormat="1" applyFont="1" applyBorder="1" applyAlignment="1">
      <alignment horizontal="right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4" fillId="0" borderId="0" xfId="0" applyFont="1" applyFill="1" applyBorder="1"/>
    <xf numFmtId="0" fontId="3" fillId="0" borderId="0" xfId="0" quotePrefix="1" applyFont="1"/>
    <xf numFmtId="0" fontId="3" fillId="0" borderId="0" xfId="0" applyFont="1" applyAlignment="1">
      <alignment horizontal="left"/>
    </xf>
    <xf numFmtId="0" fontId="11" fillId="0" borderId="0" xfId="5"/>
    <xf numFmtId="0" fontId="2" fillId="0" borderId="0" xfId="0" applyFont="1"/>
    <xf numFmtId="0" fontId="4" fillId="0" borderId="0" xfId="0" applyFont="1"/>
    <xf numFmtId="43" fontId="0" fillId="0" borderId="0" xfId="0" applyNumberFormat="1"/>
    <xf numFmtId="14" fontId="3" fillId="0" borderId="0" xfId="0" applyNumberFormat="1" applyFont="1" applyBorder="1" applyAlignment="1">
      <alignment horizontal="left"/>
    </xf>
    <xf numFmtId="9" fontId="3" fillId="0" borderId="0" xfId="0" applyNumberFormat="1" applyFont="1" applyBorder="1" applyAlignment="1">
      <alignment horizontal="center" vertical="center"/>
    </xf>
    <xf numFmtId="0" fontId="12" fillId="0" borderId="0" xfId="0" applyFont="1"/>
    <xf numFmtId="43" fontId="0" fillId="0" borderId="0" xfId="1" applyFont="1"/>
    <xf numFmtId="0" fontId="13" fillId="0" borderId="0" xfId="0" applyFont="1"/>
    <xf numFmtId="43" fontId="9" fillId="0" borderId="0" xfId="2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43" fontId="0" fillId="0" borderId="0" xfId="0" applyNumberFormat="1" applyFill="1" applyBorder="1"/>
    <xf numFmtId="43" fontId="4" fillId="0" borderId="2" xfId="2" applyFont="1" applyBorder="1" applyAlignment="1">
      <alignment horizontal="right"/>
    </xf>
    <xf numFmtId="39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14" fillId="0" borderId="0" xfId="6" applyFont="1"/>
    <xf numFmtId="0" fontId="15" fillId="0" borderId="0" xfId="6" applyFont="1"/>
    <xf numFmtId="0" fontId="14" fillId="0" borderId="0" xfId="6" applyFont="1" applyAlignment="1">
      <alignment horizontal="right"/>
    </xf>
    <xf numFmtId="43" fontId="15" fillId="0" borderId="0" xfId="1" applyFont="1"/>
    <xf numFmtId="0" fontId="15" fillId="0" borderId="0" xfId="6" applyFont="1" applyFill="1"/>
    <xf numFmtId="0" fontId="14" fillId="0" borderId="0" xfId="6" applyFont="1" applyAlignment="1">
      <alignment horizontal="center"/>
    </xf>
    <xf numFmtId="0" fontId="15" fillId="0" borderId="0" xfId="6" quotePrefix="1" applyFont="1"/>
    <xf numFmtId="0" fontId="16" fillId="0" borderId="0" xfId="6" applyFont="1"/>
    <xf numFmtId="0" fontId="17" fillId="0" borderId="0" xfId="6" applyFont="1"/>
    <xf numFmtId="43" fontId="18" fillId="0" borderId="0" xfId="1" applyFont="1" applyAlignment="1">
      <alignment horizontal="center"/>
    </xf>
    <xf numFmtId="0" fontId="18" fillId="0" borderId="0" xfId="6" applyFont="1" applyBorder="1" applyAlignment="1">
      <alignment horizontal="center"/>
    </xf>
    <xf numFmtId="43" fontId="17" fillId="0" borderId="0" xfId="1" applyFont="1"/>
    <xf numFmtId="0" fontId="19" fillId="0" borderId="0" xfId="6" applyFont="1"/>
    <xf numFmtId="39" fontId="15" fillId="0" borderId="0" xfId="6" applyNumberFormat="1" applyFont="1"/>
    <xf numFmtId="0" fontId="14" fillId="0" borderId="0" xfId="6" applyFont="1" applyAlignment="1">
      <alignment vertical="center" wrapText="1"/>
    </xf>
    <xf numFmtId="9" fontId="15" fillId="0" borderId="0" xfId="7" applyFont="1"/>
    <xf numFmtId="164" fontId="15" fillId="0" borderId="0" xfId="8" applyFont="1" applyBorder="1"/>
    <xf numFmtId="164" fontId="15" fillId="0" borderId="0" xfId="8" applyFont="1"/>
    <xf numFmtId="164" fontId="15" fillId="0" borderId="16" xfId="8" applyFont="1" applyBorder="1"/>
    <xf numFmtId="164" fontId="14" fillId="0" borderId="0" xfId="8" applyFont="1"/>
    <xf numFmtId="9" fontId="14" fillId="0" borderId="0" xfId="7" applyFont="1"/>
    <xf numFmtId="0" fontId="14" fillId="2" borderId="0" xfId="6" applyFont="1" applyFill="1"/>
    <xf numFmtId="0" fontId="15" fillId="2" borderId="0" xfId="6" applyFont="1" applyFill="1"/>
    <xf numFmtId="7" fontId="15" fillId="2" borderId="0" xfId="6" applyNumberFormat="1" applyFont="1" applyFill="1"/>
    <xf numFmtId="39" fontId="14" fillId="2" borderId="0" xfId="6" applyNumberFormat="1" applyFont="1" applyFill="1" applyBorder="1"/>
    <xf numFmtId="9" fontId="15" fillId="2" borderId="0" xfId="7" applyFont="1" applyFill="1"/>
    <xf numFmtId="164" fontId="14" fillId="2" borderId="1" xfId="8" applyFont="1" applyFill="1" applyBorder="1"/>
    <xf numFmtId="7" fontId="15" fillId="0" borderId="0" xfId="6" applyNumberFormat="1" applyFont="1"/>
    <xf numFmtId="43" fontId="15" fillId="0" borderId="0" xfId="6" applyNumberFormat="1" applyFont="1"/>
    <xf numFmtId="39" fontId="14" fillId="0" borderId="0" xfId="6" applyNumberFormat="1" applyFont="1" applyBorder="1"/>
    <xf numFmtId="0" fontId="14" fillId="0" borderId="17" xfId="6" applyFont="1" applyBorder="1"/>
    <xf numFmtId="0" fontId="19" fillId="0" borderId="18" xfId="6" applyFont="1" applyBorder="1"/>
    <xf numFmtId="0" fontId="15" fillId="0" borderId="19" xfId="6" applyFont="1" applyBorder="1"/>
    <xf numFmtId="0" fontId="19" fillId="0" borderId="20" xfId="6" applyFont="1" applyBorder="1"/>
    <xf numFmtId="0" fontId="19" fillId="0" borderId="2" xfId="6" applyFont="1" applyBorder="1" applyAlignment="1">
      <alignment horizontal="center"/>
    </xf>
    <xf numFmtId="39" fontId="19" fillId="0" borderId="2" xfId="6" applyNumberFormat="1" applyFont="1" applyBorder="1" applyAlignment="1">
      <alignment horizontal="center"/>
    </xf>
    <xf numFmtId="0" fontId="19" fillId="0" borderId="21" xfId="6" applyFont="1" applyBorder="1"/>
    <xf numFmtId="0" fontId="19" fillId="0" borderId="0" xfId="6" applyFont="1" applyBorder="1"/>
    <xf numFmtId="14" fontId="15" fillId="3" borderId="2" xfId="6" applyNumberFormat="1" applyFont="1" applyFill="1" applyBorder="1" applyAlignment="1">
      <alignment horizontal="left"/>
    </xf>
    <xf numFmtId="39" fontId="21" fillId="0" borderId="2" xfId="6" applyNumberFormat="1" applyFont="1" applyBorder="1" applyAlignment="1">
      <alignment horizontal="right"/>
    </xf>
    <xf numFmtId="0" fontId="21" fillId="0" borderId="21" xfId="6" applyFont="1" applyBorder="1"/>
    <xf numFmtId="0" fontId="19" fillId="0" borderId="22" xfId="6" applyFont="1" applyBorder="1"/>
    <xf numFmtId="14" fontId="15" fillId="3" borderId="23" xfId="6" applyNumberFormat="1" applyFont="1" applyFill="1" applyBorder="1" applyAlignment="1">
      <alignment horizontal="left"/>
    </xf>
    <xf numFmtId="39" fontId="21" fillId="0" borderId="23" xfId="6" applyNumberFormat="1" applyFont="1" applyBorder="1" applyAlignment="1">
      <alignment horizontal="right"/>
    </xf>
    <xf numFmtId="0" fontId="21" fillId="0" borderId="24" xfId="6" applyFont="1" applyBorder="1"/>
    <xf numFmtId="0" fontId="14" fillId="0" borderId="25" xfId="6" applyFont="1" applyBorder="1"/>
    <xf numFmtId="0" fontId="14" fillId="4" borderId="26" xfId="6" applyFont="1" applyFill="1" applyBorder="1"/>
    <xf numFmtId="43" fontId="14" fillId="4" borderId="26" xfId="9" applyFont="1" applyFill="1" applyBorder="1"/>
    <xf numFmtId="0" fontId="21" fillId="0" borderId="27" xfId="6" applyFont="1" applyBorder="1"/>
    <xf numFmtId="0" fontId="14" fillId="0" borderId="0" xfId="6" applyFont="1" applyBorder="1"/>
    <xf numFmtId="0" fontId="19" fillId="0" borderId="0" xfId="6" applyFont="1" applyBorder="1" applyAlignment="1">
      <alignment horizontal="center"/>
    </xf>
    <xf numFmtId="39" fontId="19" fillId="0" borderId="0" xfId="6" applyNumberFormat="1" applyFont="1" applyBorder="1" applyAlignment="1">
      <alignment horizontal="right"/>
    </xf>
    <xf numFmtId="0" fontId="14" fillId="0" borderId="18" xfId="6" applyFont="1" applyBorder="1"/>
    <xf numFmtId="43" fontId="14" fillId="0" borderId="18" xfId="9" applyFont="1" applyBorder="1"/>
    <xf numFmtId="43" fontId="14" fillId="0" borderId="19" xfId="9" applyFont="1" applyBorder="1"/>
    <xf numFmtId="43" fontId="14" fillId="0" borderId="0" xfId="9" applyFont="1" applyBorder="1"/>
    <xf numFmtId="0" fontId="22" fillId="0" borderId="0" xfId="6" applyFont="1" applyFill="1" applyBorder="1" applyAlignment="1">
      <alignment vertical="center"/>
    </xf>
    <xf numFmtId="0" fontId="15" fillId="0" borderId="0" xfId="6" applyFont="1" applyFill="1" applyBorder="1"/>
    <xf numFmtId="7" fontId="15" fillId="0" borderId="0" xfId="6" applyNumberFormat="1" applyFont="1" applyFill="1" applyBorder="1"/>
    <xf numFmtId="0" fontId="23" fillId="0" borderId="0" xfId="6" applyFont="1" applyFill="1" applyBorder="1" applyAlignment="1">
      <alignment vertical="center"/>
    </xf>
    <xf numFmtId="164" fontId="15" fillId="0" borderId="0" xfId="8" applyFont="1" applyFill="1" applyBorder="1"/>
    <xf numFmtId="39" fontId="15" fillId="0" borderId="0" xfId="6" applyNumberFormat="1" applyFont="1" applyFill="1" applyBorder="1"/>
    <xf numFmtId="0" fontId="15" fillId="0" borderId="20" xfId="6" applyFont="1" applyBorder="1"/>
    <xf numFmtId="0" fontId="15" fillId="0" borderId="2" xfId="6" applyFont="1" applyBorder="1" applyAlignment="1">
      <alignment horizontal="center"/>
    </xf>
    <xf numFmtId="39" fontId="15" fillId="0" borderId="2" xfId="6" applyNumberFormat="1" applyFont="1" applyBorder="1" applyAlignment="1">
      <alignment horizontal="right"/>
    </xf>
    <xf numFmtId="0" fontId="15" fillId="0" borderId="21" xfId="6" applyFont="1" applyBorder="1"/>
    <xf numFmtId="0" fontId="14" fillId="0" borderId="0" xfId="6" applyFont="1" applyFill="1" applyBorder="1"/>
    <xf numFmtId="39" fontId="14" fillId="0" borderId="0" xfId="6" applyNumberFormat="1" applyFont="1" applyFill="1" applyBorder="1"/>
    <xf numFmtId="0" fontId="15" fillId="0" borderId="25" xfId="6" applyFont="1" applyBorder="1"/>
    <xf numFmtId="43" fontId="15" fillId="0" borderId="27" xfId="9" applyFont="1" applyBorder="1"/>
    <xf numFmtId="43" fontId="14" fillId="0" borderId="0" xfId="9" applyFont="1" applyFill="1" applyBorder="1"/>
    <xf numFmtId="164" fontId="15" fillId="0" borderId="0" xfId="6" applyNumberFormat="1" applyFont="1"/>
    <xf numFmtId="0" fontId="24" fillId="0" borderId="0" xfId="6" applyFont="1" applyFill="1" applyBorder="1"/>
    <xf numFmtId="43" fontId="24" fillId="0" borderId="0" xfId="9" applyFont="1" applyFill="1" applyBorder="1"/>
    <xf numFmtId="7" fontId="24" fillId="0" borderId="0" xfId="6" applyNumberFormat="1" applyFont="1" applyFill="1" applyBorder="1"/>
    <xf numFmtId="164" fontId="24" fillId="0" borderId="0" xfId="6" applyNumberFormat="1" applyFont="1" applyFill="1" applyBorder="1"/>
    <xf numFmtId="0" fontId="15" fillId="0" borderId="0" xfId="6" applyFont="1" applyBorder="1"/>
    <xf numFmtId="7" fontId="15" fillId="0" borderId="0" xfId="6" applyNumberFormat="1" applyFont="1" applyBorder="1"/>
    <xf numFmtId="39" fontId="15" fillId="0" borderId="0" xfId="6" applyNumberFormat="1" applyFont="1" applyBorder="1"/>
    <xf numFmtId="0" fontId="14" fillId="3" borderId="2" xfId="10" applyFont="1" applyFill="1" applyBorder="1"/>
    <xf numFmtId="0" fontId="15" fillId="0" borderId="2" xfId="6" applyFont="1" applyBorder="1"/>
    <xf numFmtId="7" fontId="15" fillId="0" borderId="2" xfId="6" applyNumberFormat="1" applyFont="1" applyBorder="1"/>
    <xf numFmtId="39" fontId="15" fillId="0" borderId="2" xfId="6" applyNumberFormat="1" applyFont="1" applyBorder="1"/>
    <xf numFmtId="164" fontId="14" fillId="0" borderId="2" xfId="8" applyFont="1" applyBorder="1"/>
    <xf numFmtId="0" fontId="19" fillId="3" borderId="2" xfId="6" applyFont="1" applyFill="1" applyBorder="1" applyAlignment="1">
      <alignment horizontal="center"/>
    </xf>
    <xf numFmtId="0" fontId="19" fillId="0" borderId="2" xfId="6" applyFont="1" applyBorder="1" applyAlignment="1">
      <alignment horizontal="center" wrapText="1"/>
    </xf>
    <xf numFmtId="39" fontId="19" fillId="0" borderId="2" xfId="6" applyNumberFormat="1" applyFont="1" applyFill="1" applyBorder="1" applyAlignment="1">
      <alignment horizontal="center" wrapText="1"/>
    </xf>
    <xf numFmtId="0" fontId="19" fillId="3" borderId="2" xfId="6" applyFont="1" applyFill="1" applyBorder="1" applyAlignment="1">
      <alignment horizontal="center" wrapText="1"/>
    </xf>
    <xf numFmtId="39" fontId="19" fillId="3" borderId="2" xfId="6" applyNumberFormat="1" applyFont="1" applyFill="1" applyBorder="1" applyAlignment="1">
      <alignment horizontal="center"/>
    </xf>
    <xf numFmtId="164" fontId="19" fillId="3" borderId="2" xfId="8" applyFont="1" applyFill="1" applyBorder="1" applyAlignment="1">
      <alignment horizontal="center"/>
    </xf>
    <xf numFmtId="14" fontId="15" fillId="3" borderId="2" xfId="6" applyNumberFormat="1" applyFont="1" applyFill="1" applyBorder="1" applyAlignment="1">
      <alignment horizontal="left" vertical="center"/>
    </xf>
    <xf numFmtId="0" fontId="15" fillId="0" borderId="2" xfId="6" applyFont="1" applyBorder="1" applyAlignment="1">
      <alignment horizontal="center" vertical="center"/>
    </xf>
    <xf numFmtId="0" fontId="15" fillId="0" borderId="2" xfId="6" applyNumberFormat="1" applyFont="1" applyFill="1" applyBorder="1" applyAlignment="1">
      <alignment horizontal="left" vertical="center"/>
    </xf>
    <xf numFmtId="164" fontId="15" fillId="0" borderId="2" xfId="8" applyFont="1" applyFill="1" applyBorder="1" applyAlignment="1">
      <alignment vertical="center"/>
    </xf>
    <xf numFmtId="43" fontId="15" fillId="5" borderId="2" xfId="11" applyFont="1" applyFill="1" applyBorder="1" applyAlignment="1">
      <alignment horizontal="left" vertical="center"/>
    </xf>
    <xf numFmtId="43" fontId="15" fillId="0" borderId="2" xfId="11" applyFont="1" applyFill="1" applyBorder="1" applyAlignment="1">
      <alignment horizontal="left" vertical="center"/>
    </xf>
    <xf numFmtId="164" fontId="15" fillId="0" borderId="2" xfId="6" applyNumberFormat="1" applyFont="1" applyFill="1" applyBorder="1" applyAlignment="1">
      <alignment vertical="center"/>
    </xf>
    <xf numFmtId="43" fontId="15" fillId="0" borderId="2" xfId="6" applyNumberFormat="1" applyFont="1" applyFill="1" applyBorder="1" applyAlignment="1">
      <alignment vertical="center"/>
    </xf>
    <xf numFmtId="43" fontId="15" fillId="3" borderId="2" xfId="11" applyFont="1" applyFill="1" applyBorder="1" applyAlignment="1">
      <alignment horizontal="left" vertical="center"/>
    </xf>
    <xf numFmtId="164" fontId="15" fillId="0" borderId="2" xfId="8" applyFont="1" applyBorder="1" applyAlignment="1">
      <alignment vertical="center"/>
    </xf>
    <xf numFmtId="0" fontId="15" fillId="0" borderId="2" xfId="6" applyFont="1" applyBorder="1" applyAlignment="1">
      <alignment vertical="center"/>
    </xf>
    <xf numFmtId="0" fontId="15" fillId="0" borderId="0" xfId="6" applyFont="1" applyAlignment="1">
      <alignment vertical="center"/>
    </xf>
    <xf numFmtId="49" fontId="15" fillId="3" borderId="2" xfId="6" applyNumberFormat="1" applyFont="1" applyFill="1" applyBorder="1" applyAlignment="1">
      <alignment horizontal="left" vertical="center"/>
    </xf>
    <xf numFmtId="0" fontId="15" fillId="3" borderId="2" xfId="6" applyNumberFormat="1" applyFont="1" applyFill="1" applyBorder="1" applyAlignment="1">
      <alignment horizontal="left" vertical="center"/>
    </xf>
    <xf numFmtId="0" fontId="15" fillId="5" borderId="2" xfId="6" applyFont="1" applyFill="1" applyBorder="1" applyAlignment="1">
      <alignment vertical="center"/>
    </xf>
    <xf numFmtId="0" fontId="15" fillId="0" borderId="2" xfId="6" applyFont="1" applyFill="1" applyBorder="1" applyAlignment="1">
      <alignment vertical="center"/>
    </xf>
    <xf numFmtId="43" fontId="15" fillId="0" borderId="2" xfId="6" applyNumberFormat="1" applyFont="1" applyBorder="1" applyAlignment="1">
      <alignment vertical="center"/>
    </xf>
    <xf numFmtId="9" fontId="15" fillId="0" borderId="2" xfId="7" applyFont="1" applyBorder="1" applyAlignment="1">
      <alignment vertical="center"/>
    </xf>
    <xf numFmtId="0" fontId="14" fillId="3" borderId="28" xfId="10" applyFont="1" applyFill="1" applyBorder="1"/>
    <xf numFmtId="0" fontId="15" fillId="3" borderId="28" xfId="10" applyFont="1" applyFill="1" applyBorder="1"/>
    <xf numFmtId="164" fontId="14" fillId="3" borderId="28" xfId="9" applyNumberFormat="1" applyFont="1" applyFill="1" applyBorder="1"/>
    <xf numFmtId="43" fontId="14" fillId="0" borderId="28" xfId="6" applyNumberFormat="1" applyFont="1" applyFill="1" applyBorder="1"/>
    <xf numFmtId="43" fontId="14" fillId="3" borderId="28" xfId="9" applyFont="1" applyFill="1" applyBorder="1"/>
    <xf numFmtId="43" fontId="14" fillId="0" borderId="28" xfId="7" applyNumberFormat="1" applyFont="1" applyFill="1" applyBorder="1" applyAlignment="1">
      <alignment vertical="center"/>
    </xf>
    <xf numFmtId="0" fontId="14" fillId="0" borderId="28" xfId="6" applyFont="1" applyBorder="1"/>
    <xf numFmtId="0" fontId="14" fillId="3" borderId="0" xfId="10" applyFont="1" applyFill="1" applyBorder="1"/>
    <xf numFmtId="0" fontId="15" fillId="3" borderId="0" xfId="10" applyFont="1" applyFill="1" applyBorder="1"/>
    <xf numFmtId="164" fontId="14" fillId="3" borderId="0" xfId="9" applyNumberFormat="1" applyFont="1" applyFill="1" applyBorder="1"/>
    <xf numFmtId="43" fontId="14" fillId="0" borderId="0" xfId="6" applyNumberFormat="1" applyFont="1" applyFill="1" applyBorder="1"/>
    <xf numFmtId="0" fontId="14" fillId="0" borderId="0" xfId="6" applyFont="1" applyFill="1" applyAlignment="1">
      <alignment vertical="center"/>
    </xf>
    <xf numFmtId="43" fontId="15" fillId="3" borderId="0" xfId="11" applyFont="1" applyFill="1" applyBorder="1" applyAlignment="1">
      <alignment horizontal="left" vertical="center"/>
    </xf>
    <xf numFmtId="43" fontId="15" fillId="0" borderId="0" xfId="6" applyNumberFormat="1" applyFont="1" applyBorder="1" applyAlignment="1">
      <alignment vertical="center"/>
    </xf>
    <xf numFmtId="0" fontId="15" fillId="3" borderId="29" xfId="6" applyFont="1" applyFill="1" applyBorder="1"/>
    <xf numFmtId="0" fontId="15" fillId="3" borderId="30" xfId="6" applyFont="1" applyFill="1" applyBorder="1"/>
    <xf numFmtId="0" fontId="15" fillId="0" borderId="30" xfId="6" applyFont="1" applyBorder="1"/>
    <xf numFmtId="0" fontId="15" fillId="0" borderId="31" xfId="6" applyFont="1" applyBorder="1"/>
    <xf numFmtId="0" fontId="14" fillId="0" borderId="0" xfId="6" applyFont="1" applyFill="1" applyBorder="1" applyAlignment="1">
      <alignment vertical="center"/>
    </xf>
    <xf numFmtId="0" fontId="15" fillId="3" borderId="32" xfId="6" applyFont="1" applyFill="1" applyBorder="1"/>
    <xf numFmtId="0" fontId="15" fillId="3" borderId="0" xfId="6" applyFont="1" applyFill="1" applyBorder="1"/>
    <xf numFmtId="7" fontId="15" fillId="3" borderId="33" xfId="6" applyNumberFormat="1" applyFont="1" applyFill="1" applyBorder="1"/>
    <xf numFmtId="0" fontId="15" fillId="3" borderId="33" xfId="6" applyFont="1" applyFill="1" applyBorder="1"/>
    <xf numFmtId="164" fontId="14" fillId="0" borderId="0" xfId="6" applyNumberFormat="1" applyFont="1" applyFill="1" applyAlignment="1">
      <alignment vertical="center"/>
    </xf>
    <xf numFmtId="0" fontId="15" fillId="0" borderId="32" xfId="6" applyFont="1" applyBorder="1"/>
    <xf numFmtId="0" fontId="15" fillId="0" borderId="33" xfId="6" applyFont="1" applyBorder="1"/>
    <xf numFmtId="0" fontId="24" fillId="0" borderId="34" xfId="6" applyFont="1" applyBorder="1"/>
    <xf numFmtId="0" fontId="15" fillId="0" borderId="15" xfId="6" applyFont="1" applyBorder="1"/>
    <xf numFmtId="0" fontId="15" fillId="0" borderId="35" xfId="6" applyFont="1" applyBorder="1"/>
    <xf numFmtId="0" fontId="24" fillId="0" borderId="0" xfId="6" applyFont="1" applyBorder="1"/>
    <xf numFmtId="0" fontId="25" fillId="0" borderId="0" xfId="6" applyFont="1"/>
    <xf numFmtId="0" fontId="20" fillId="0" borderId="0" xfId="6" applyFont="1" applyFill="1" applyAlignment="1">
      <alignment vertical="center"/>
    </xf>
    <xf numFmtId="0" fontId="14" fillId="0" borderId="0" xfId="6" applyFont="1" applyAlignment="1">
      <alignment vertical="center"/>
    </xf>
    <xf numFmtId="0" fontId="17" fillId="0" borderId="0" xfId="6" applyFont="1" applyBorder="1" applyAlignment="1">
      <alignment wrapText="1"/>
    </xf>
    <xf numFmtId="0" fontId="18" fillId="0" borderId="0" xfId="6" applyFont="1"/>
    <xf numFmtId="0" fontId="18" fillId="0" borderId="0" xfId="6" applyFont="1" applyAlignment="1">
      <alignment vertical="center" wrapText="1"/>
    </xf>
    <xf numFmtId="0" fontId="18" fillId="0" borderId="0" xfId="6" applyFont="1" applyBorder="1" applyAlignment="1">
      <alignment wrapText="1"/>
    </xf>
    <xf numFmtId="0" fontId="18" fillId="0" borderId="0" xfId="6" applyFont="1" applyBorder="1"/>
    <xf numFmtId="0" fontId="18" fillId="0" borderId="0" xfId="6" applyFont="1" applyBorder="1" applyAlignment="1">
      <alignment vertical="center" wrapText="1"/>
    </xf>
    <xf numFmtId="0" fontId="17" fillId="0" borderId="0" xfId="6" applyFont="1" applyBorder="1"/>
    <xf numFmtId="0" fontId="18" fillId="0" borderId="0" xfId="6" applyFont="1" applyBorder="1" applyAlignment="1">
      <alignment horizontal="center" vertical="center"/>
    </xf>
    <xf numFmtId="0" fontId="18" fillId="0" borderId="0" xfId="6" applyFont="1" applyBorder="1" applyAlignment="1">
      <alignment horizontal="center" vertical="center" wrapText="1"/>
    </xf>
    <xf numFmtId="0" fontId="17" fillId="0" borderId="0" xfId="6" applyFont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20" fillId="0" borderId="0" xfId="6" applyFont="1" applyFill="1" applyAlignment="1">
      <alignment horizontal="center" vertical="center"/>
    </xf>
  </cellXfs>
  <cellStyles count="12">
    <cellStyle name="Comma" xfId="1" builtinId="3"/>
    <cellStyle name="Comma 2" xfId="2"/>
    <cellStyle name="Comma 2 2" xfId="9"/>
    <cellStyle name="Comma 3 2" xfId="11"/>
    <cellStyle name="Comma 4" xfId="8"/>
    <cellStyle name="Currency 2" xfId="3"/>
    <cellStyle name="Hyperlink" xfId="5" builtinId="8"/>
    <cellStyle name="Normal" xfId="0" builtinId="0"/>
    <cellStyle name="Normal 2" xfId="4"/>
    <cellStyle name="Normal 2 2" xfId="6"/>
    <cellStyle name="Normal 3 2" xfId="10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171055036fa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0171055036fa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tel:0171055036fa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tel:0171055036fax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3"/>
  <sheetViews>
    <sheetView view="pageBreakPreview" topLeftCell="B1" zoomScale="60" zoomScaleNormal="100" workbookViewId="0">
      <selection activeCell="F53" sqref="F53"/>
    </sheetView>
  </sheetViews>
  <sheetFormatPr defaultRowHeight="15" x14ac:dyDescent="0.25"/>
  <cols>
    <col min="1" max="1" width="4.85546875" customWidth="1"/>
    <col min="2" max="2" width="14.28515625" customWidth="1"/>
    <col min="3" max="3" width="15.140625" customWidth="1"/>
    <col min="4" max="4" width="17.28515625" bestFit="1" customWidth="1"/>
    <col min="5" max="5" width="15.42578125" customWidth="1"/>
    <col min="6" max="6" width="10.42578125" customWidth="1"/>
    <col min="7" max="7" width="18.42578125" bestFit="1" customWidth="1"/>
    <col min="8" max="8" width="19" bestFit="1" customWidth="1"/>
    <col min="9" max="9" width="17.28515625" customWidth="1"/>
    <col min="10" max="10" width="6.140625" bestFit="1" customWidth="1"/>
    <col min="11" max="11" width="19" bestFit="1" customWidth="1"/>
    <col min="12" max="12" width="11.140625" bestFit="1" customWidth="1"/>
  </cols>
  <sheetData>
    <row r="2" spans="2:11" ht="15.75" x14ac:dyDescent="0.25">
      <c r="B2" s="60" t="s">
        <v>31</v>
      </c>
      <c r="C2" s="60"/>
      <c r="D2" s="60"/>
      <c r="H2" s="2"/>
      <c r="J2" s="3"/>
    </row>
    <row r="3" spans="2:11" ht="15.75" x14ac:dyDescent="0.25">
      <c r="B3" s="60" t="s">
        <v>32</v>
      </c>
      <c r="C3" s="60" t="s">
        <v>31</v>
      </c>
      <c r="D3" s="60"/>
      <c r="H3" s="2"/>
      <c r="J3" s="3"/>
    </row>
    <row r="4" spans="2:11" ht="15.75" x14ac:dyDescent="0.25">
      <c r="B4" s="61" t="s">
        <v>33</v>
      </c>
      <c r="C4" s="61" t="s">
        <v>34</v>
      </c>
      <c r="D4" s="61"/>
      <c r="H4" s="2"/>
      <c r="J4" s="3"/>
    </row>
    <row r="5" spans="2:11" ht="15.75" x14ac:dyDescent="0.25">
      <c r="B5" s="59" t="s">
        <v>35</v>
      </c>
      <c r="C5" s="61"/>
      <c r="D5" s="61"/>
      <c r="H5" s="2"/>
      <c r="J5" s="3"/>
    </row>
    <row r="6" spans="2:11" ht="15.75" x14ac:dyDescent="0.25">
      <c r="B6" s="60" t="s">
        <v>36</v>
      </c>
      <c r="C6" s="60"/>
      <c r="D6" s="60"/>
      <c r="H6" s="2"/>
      <c r="J6" s="3"/>
    </row>
    <row r="7" spans="2:11" ht="15.75" x14ac:dyDescent="0.25">
      <c r="B7" s="1"/>
      <c r="H7" s="2"/>
      <c r="J7" s="3"/>
    </row>
    <row r="8" spans="2:11" ht="15.75" x14ac:dyDescent="0.25">
      <c r="B8" s="4" t="s">
        <v>37</v>
      </c>
      <c r="H8" s="2"/>
      <c r="J8" s="3"/>
      <c r="K8" s="5"/>
    </row>
    <row r="9" spans="2:11" ht="15.75" x14ac:dyDescent="0.25">
      <c r="H9" s="4"/>
      <c r="J9" s="4"/>
      <c r="K9" s="5"/>
    </row>
    <row r="10" spans="2:11" ht="16.5" thickBot="1" x14ac:dyDescent="0.3">
      <c r="B10" s="6" t="s">
        <v>0</v>
      </c>
      <c r="C10" s="4"/>
      <c r="D10" s="4"/>
      <c r="E10" s="4"/>
      <c r="F10" s="4"/>
      <c r="G10" s="4"/>
      <c r="H10" s="7"/>
      <c r="I10" s="4"/>
      <c r="K10" s="8">
        <f>G46</f>
        <v>177750.05</v>
      </c>
    </row>
    <row r="11" spans="2:11" ht="16.5" thickTop="1" x14ac:dyDescent="0.25">
      <c r="B11" s="4"/>
      <c r="C11" s="4"/>
      <c r="D11" s="4"/>
      <c r="E11" s="4"/>
      <c r="F11" s="4"/>
      <c r="G11" s="4"/>
      <c r="H11" s="9"/>
      <c r="I11" s="4"/>
      <c r="K11" s="10"/>
    </row>
    <row r="12" spans="2:11" ht="18.75" x14ac:dyDescent="0.25">
      <c r="B12" s="11" t="s">
        <v>1</v>
      </c>
      <c r="H12" s="2"/>
      <c r="K12" s="5">
        <v>0</v>
      </c>
    </row>
    <row r="13" spans="2:11" ht="15.75" x14ac:dyDescent="0.25">
      <c r="H13" s="2"/>
      <c r="K13" s="5"/>
    </row>
    <row r="14" spans="2:11" ht="18.75" x14ac:dyDescent="0.25">
      <c r="B14" s="11" t="s">
        <v>2</v>
      </c>
      <c r="H14" s="2"/>
      <c r="K14" s="5">
        <v>0</v>
      </c>
    </row>
    <row r="15" spans="2:11" ht="15.75" x14ac:dyDescent="0.25">
      <c r="B15" s="12"/>
      <c r="C15" s="2"/>
      <c r="D15" s="2"/>
      <c r="E15" s="2"/>
      <c r="F15" s="2"/>
      <c r="G15" s="2"/>
      <c r="H15" s="13"/>
      <c r="I15" s="2"/>
      <c r="K15" s="14"/>
    </row>
    <row r="16" spans="2:11" ht="16.5" thickBot="1" x14ac:dyDescent="0.3">
      <c r="B16" s="4" t="s">
        <v>3</v>
      </c>
      <c r="H16" s="2"/>
      <c r="K16" s="8">
        <f>SUM(K10:K15)</f>
        <v>177750.05</v>
      </c>
    </row>
    <row r="17" spans="1:12" ht="16.5" thickTop="1" x14ac:dyDescent="0.25">
      <c r="B17" s="4"/>
      <c r="H17" s="2"/>
      <c r="J17" s="15"/>
      <c r="K17" s="5"/>
    </row>
    <row r="18" spans="1:12" ht="15.75" x14ac:dyDescent="0.25">
      <c r="B18" s="1" t="s">
        <v>4</v>
      </c>
      <c r="H18" s="2"/>
      <c r="J18" s="3"/>
      <c r="K18" s="5"/>
    </row>
    <row r="19" spans="1:12" ht="18.75" x14ac:dyDescent="0.25">
      <c r="B19" s="16" t="s">
        <v>5</v>
      </c>
      <c r="H19" s="2"/>
      <c r="J19" s="3"/>
      <c r="K19" s="5"/>
    </row>
    <row r="20" spans="1:12" ht="15.75" x14ac:dyDescent="0.25">
      <c r="B20" s="17" t="s">
        <v>6</v>
      </c>
      <c r="C20" s="18" t="s">
        <v>7</v>
      </c>
      <c r="D20" s="19" t="s">
        <v>8</v>
      </c>
      <c r="E20" s="20" t="s">
        <v>9</v>
      </c>
      <c r="F20" s="20"/>
      <c r="G20" s="17" t="s">
        <v>10</v>
      </c>
      <c r="J20" s="3"/>
      <c r="K20" s="5"/>
    </row>
    <row r="21" spans="1:12" ht="15.75" x14ac:dyDescent="0.25">
      <c r="B21" s="21"/>
      <c r="C21" s="22" t="s">
        <v>47</v>
      </c>
      <c r="D21" s="23"/>
      <c r="E21" s="24">
        <v>3700</v>
      </c>
      <c r="F21" s="24"/>
      <c r="G21" s="23" t="s">
        <v>49</v>
      </c>
      <c r="J21" s="3"/>
      <c r="K21" s="5"/>
    </row>
    <row r="22" spans="1:12" ht="16.5" thickBot="1" x14ac:dyDescent="0.3">
      <c r="B22" s="25"/>
      <c r="C22" s="25"/>
      <c r="D22" s="25" t="s">
        <v>11</v>
      </c>
      <c r="E22" s="8">
        <v>0</v>
      </c>
      <c r="F22" s="8"/>
      <c r="G22" s="25"/>
      <c r="J22" s="3"/>
      <c r="K22" s="5"/>
    </row>
    <row r="23" spans="1:12" ht="16.5" thickTop="1" x14ac:dyDescent="0.25">
      <c r="B23" s="4"/>
      <c r="C23" s="4"/>
      <c r="D23" s="4"/>
      <c r="E23" s="14"/>
      <c r="F23" s="14"/>
      <c r="G23" s="4"/>
      <c r="J23" s="3"/>
    </row>
    <row r="24" spans="1:12" ht="15.75" x14ac:dyDescent="0.25">
      <c r="E24" s="5"/>
      <c r="F24" s="5"/>
      <c r="J24" s="3"/>
    </row>
    <row r="25" spans="1:12" ht="18.75" x14ac:dyDescent="0.25">
      <c r="B25" s="16" t="s">
        <v>12</v>
      </c>
      <c r="E25" s="5"/>
      <c r="F25" s="5"/>
      <c r="J25" s="3"/>
    </row>
    <row r="26" spans="1:12" ht="15.75" x14ac:dyDescent="0.25">
      <c r="B26" s="17" t="s">
        <v>6</v>
      </c>
      <c r="C26" s="17" t="s">
        <v>7</v>
      </c>
      <c r="D26" s="19" t="s">
        <v>8</v>
      </c>
      <c r="E26" s="26" t="s">
        <v>9</v>
      </c>
      <c r="F26" s="26"/>
      <c r="G26" s="17" t="s">
        <v>10</v>
      </c>
      <c r="J26" s="3"/>
    </row>
    <row r="27" spans="1:12" ht="15.75" x14ac:dyDescent="0.25">
      <c r="B27" s="21"/>
      <c r="C27" s="22"/>
      <c r="D27" s="22"/>
      <c r="E27" s="24">
        <v>0</v>
      </c>
      <c r="F27" s="24"/>
      <c r="G27" s="23"/>
      <c r="J27" s="3"/>
    </row>
    <row r="28" spans="1:12" ht="16.5" thickBot="1" x14ac:dyDescent="0.3">
      <c r="B28" s="25"/>
      <c r="C28" s="25"/>
      <c r="D28" s="25" t="s">
        <v>11</v>
      </c>
      <c r="E28" s="8">
        <v>0</v>
      </c>
      <c r="F28" s="8"/>
      <c r="G28" s="25"/>
      <c r="J28" s="3"/>
    </row>
    <row r="29" spans="1:12" ht="16.5" thickTop="1" x14ac:dyDescent="0.25">
      <c r="G29" s="5"/>
      <c r="J29" s="3"/>
    </row>
    <row r="30" spans="1:12" ht="15.75" x14ac:dyDescent="0.25">
      <c r="A30" s="15"/>
      <c r="B30" s="15"/>
      <c r="C30" s="15"/>
      <c r="D30" s="15"/>
      <c r="E30" s="15"/>
      <c r="F30" s="15"/>
      <c r="G30" s="15"/>
      <c r="H30" s="27"/>
      <c r="I30" s="15"/>
      <c r="J30" s="28"/>
      <c r="K30" s="15"/>
      <c r="L30" s="15"/>
    </row>
    <row r="31" spans="1:12" ht="15.75" x14ac:dyDescent="0.25">
      <c r="B31" s="4" t="s">
        <v>13</v>
      </c>
      <c r="H31" s="2"/>
      <c r="J31" s="3"/>
      <c r="K31" s="12"/>
      <c r="L31" s="12"/>
    </row>
    <row r="32" spans="1:12" ht="15.75" x14ac:dyDescent="0.25">
      <c r="B32" s="29" t="s">
        <v>6</v>
      </c>
      <c r="C32" s="29" t="s">
        <v>14</v>
      </c>
      <c r="D32" s="29" t="s">
        <v>15</v>
      </c>
      <c r="E32" s="29" t="s">
        <v>7</v>
      </c>
      <c r="F32" s="29"/>
      <c r="G32" s="30" t="s">
        <v>16</v>
      </c>
      <c r="H32" s="30" t="s">
        <v>17</v>
      </c>
      <c r="I32" s="29" t="s">
        <v>18</v>
      </c>
      <c r="J32" s="30" t="s">
        <v>19</v>
      </c>
      <c r="K32" s="29" t="s">
        <v>20</v>
      </c>
      <c r="L32" s="31" t="s">
        <v>21</v>
      </c>
    </row>
    <row r="33" spans="2:11" s="39" customFormat="1" ht="15.75" x14ac:dyDescent="0.2">
      <c r="B33" s="32">
        <v>42284</v>
      </c>
      <c r="C33" s="33" t="s">
        <v>38</v>
      </c>
      <c r="D33" s="33" t="s">
        <v>39</v>
      </c>
      <c r="E33" s="33">
        <v>1123</v>
      </c>
      <c r="F33" s="34" t="s">
        <v>22</v>
      </c>
      <c r="G33" s="35">
        <f>(G36-G34)*100/116</f>
        <v>6379.3103448275861</v>
      </c>
      <c r="H33" s="36">
        <f>G33*1.107</f>
        <v>7061.8965517241377</v>
      </c>
      <c r="I33" s="36">
        <f>H33-G33</f>
        <v>682.58620689655163</v>
      </c>
      <c r="J33" s="37">
        <f>I33/H33</f>
        <v>9.6657633242999086E-2</v>
      </c>
      <c r="K33" s="38" t="s">
        <v>23</v>
      </c>
    </row>
    <row r="34" spans="2:11" ht="15.75" x14ac:dyDescent="0.25">
      <c r="B34" s="40"/>
      <c r="C34" s="41"/>
      <c r="D34" s="41"/>
      <c r="E34" s="41"/>
      <c r="F34" s="42" t="s">
        <v>24</v>
      </c>
      <c r="G34" s="43">
        <v>0</v>
      </c>
      <c r="H34" s="43">
        <v>0</v>
      </c>
      <c r="I34" s="43"/>
      <c r="J34" s="37"/>
      <c r="K34" s="43"/>
    </row>
    <row r="35" spans="2:11" ht="15.75" x14ac:dyDescent="0.25">
      <c r="B35" s="40"/>
      <c r="C35" s="41"/>
      <c r="D35" s="41"/>
      <c r="E35" s="41"/>
      <c r="F35" s="42" t="s">
        <v>25</v>
      </c>
      <c r="G35" s="44">
        <f>0.16*G33</f>
        <v>1020.6896551724138</v>
      </c>
      <c r="H35" s="44">
        <f>0.16*H33</f>
        <v>1129.903448275862</v>
      </c>
      <c r="I35" s="43">
        <f t="shared" ref="I35:I36" si="0">H35-G35</f>
        <v>109.21379310344821</v>
      </c>
      <c r="J35" s="37"/>
      <c r="K35" s="41" t="s">
        <v>23</v>
      </c>
    </row>
    <row r="36" spans="2:11" ht="16.5" thickBot="1" x14ac:dyDescent="0.3">
      <c r="B36" s="40"/>
      <c r="C36" s="41"/>
      <c r="D36" s="41"/>
      <c r="E36" s="41"/>
      <c r="F36" s="42"/>
      <c r="G36" s="45">
        <v>7400</v>
      </c>
      <c r="H36" s="45">
        <v>9000</v>
      </c>
      <c r="I36" s="45">
        <f t="shared" si="0"/>
        <v>1600</v>
      </c>
      <c r="J36" s="37">
        <f t="shared" ref="J36" si="1">I36/H36</f>
        <v>0.17777777777777778</v>
      </c>
      <c r="K36" s="41"/>
    </row>
    <row r="37" spans="2:11" s="39" customFormat="1" ht="16.5" thickTop="1" x14ac:dyDescent="0.2">
      <c r="B37" s="32">
        <v>42284</v>
      </c>
      <c r="C37" s="33" t="s">
        <v>38</v>
      </c>
      <c r="D37" s="33" t="s">
        <v>40</v>
      </c>
      <c r="E37" s="33">
        <v>1128</v>
      </c>
      <c r="F37" s="34" t="s">
        <v>22</v>
      </c>
      <c r="G37" s="35">
        <f>(G40-G38)*100/116</f>
        <v>105387.97413793103</v>
      </c>
      <c r="H37" s="36">
        <f>G37*1.107</f>
        <v>116664.48737068965</v>
      </c>
      <c r="I37" s="36">
        <f>H37-G37</f>
        <v>11276.513232758618</v>
      </c>
      <c r="J37" s="37">
        <f>I37/H37</f>
        <v>9.6657633242999086E-2</v>
      </c>
      <c r="K37" s="38" t="s">
        <v>23</v>
      </c>
    </row>
    <row r="38" spans="2:11" ht="15.75" x14ac:dyDescent="0.25">
      <c r="B38" s="40"/>
      <c r="C38" s="41"/>
      <c r="D38" s="41"/>
      <c r="E38" s="41"/>
      <c r="F38" s="42" t="s">
        <v>24</v>
      </c>
      <c r="G38" s="43">
        <v>0</v>
      </c>
      <c r="H38" s="43">
        <v>0</v>
      </c>
      <c r="I38" s="43"/>
      <c r="J38" s="37"/>
      <c r="K38" s="43"/>
    </row>
    <row r="39" spans="2:11" ht="15.75" x14ac:dyDescent="0.25">
      <c r="B39" s="40"/>
      <c r="C39" s="41"/>
      <c r="D39" s="41"/>
      <c r="E39" s="41"/>
      <c r="F39" s="42" t="s">
        <v>25</v>
      </c>
      <c r="G39" s="44">
        <f>0.16*G37</f>
        <v>16862.075862068967</v>
      </c>
      <c r="H39" s="44">
        <f>0.16*H37</f>
        <v>18666.317979310345</v>
      </c>
      <c r="I39" s="43">
        <f t="shared" ref="I39:I40" si="2">H39-G39</f>
        <v>1804.2421172413779</v>
      </c>
      <c r="J39" s="37"/>
      <c r="K39" s="41" t="s">
        <v>23</v>
      </c>
    </row>
    <row r="40" spans="2:11" ht="16.5" thickBot="1" x14ac:dyDescent="0.3">
      <c r="B40" s="40"/>
      <c r="C40" s="41"/>
      <c r="D40" s="41"/>
      <c r="E40" s="41"/>
      <c r="F40" s="42"/>
      <c r="G40" s="45">
        <v>122250.05</v>
      </c>
      <c r="H40" s="45">
        <v>134475</v>
      </c>
      <c r="I40" s="45">
        <f t="shared" si="2"/>
        <v>12224.949999999997</v>
      </c>
      <c r="J40" s="37">
        <f>I40/H40</f>
        <v>9.0908719092768153E-2</v>
      </c>
      <c r="K40" s="41"/>
    </row>
    <row r="41" spans="2:11" s="39" customFormat="1" ht="16.5" thickTop="1" x14ac:dyDescent="0.2">
      <c r="B41" s="32">
        <v>42223</v>
      </c>
      <c r="C41" s="33" t="s">
        <v>41</v>
      </c>
      <c r="D41" s="33" t="s">
        <v>42</v>
      </c>
      <c r="E41" s="33">
        <v>1118</v>
      </c>
      <c r="F41" s="34" t="s">
        <v>22</v>
      </c>
      <c r="G41" s="35">
        <f>(G44-G42)*100/116</f>
        <v>41465.517241379312</v>
      </c>
      <c r="H41" s="36">
        <f>G41*1.107</f>
        <v>45902.327586206899</v>
      </c>
      <c r="I41" s="36">
        <f>H41-G41</f>
        <v>4436.810344827587</v>
      </c>
      <c r="J41" s="37">
        <f>I41/H41</f>
        <v>9.6657633242999114E-2</v>
      </c>
      <c r="K41" s="38" t="s">
        <v>23</v>
      </c>
    </row>
    <row r="42" spans="2:11" ht="15.75" x14ac:dyDescent="0.25">
      <c r="B42" s="40"/>
      <c r="C42" s="41" t="s">
        <v>43</v>
      </c>
      <c r="D42" s="41" t="s">
        <v>44</v>
      </c>
      <c r="E42" s="41">
        <v>1118</v>
      </c>
      <c r="F42" s="42" t="s">
        <v>24</v>
      </c>
      <c r="G42" s="43">
        <v>0</v>
      </c>
      <c r="H42" s="43">
        <v>0</v>
      </c>
      <c r="I42" s="43"/>
      <c r="J42" s="37"/>
      <c r="K42" s="43"/>
    </row>
    <row r="43" spans="2:11" ht="15.75" x14ac:dyDescent="0.25">
      <c r="B43" s="40"/>
      <c r="C43" s="41" t="s">
        <v>45</v>
      </c>
      <c r="D43" s="41" t="s">
        <v>46</v>
      </c>
      <c r="E43" s="41">
        <v>1118</v>
      </c>
      <c r="F43" s="42" t="s">
        <v>25</v>
      </c>
      <c r="G43" s="44">
        <f>0.16*G41</f>
        <v>6634.4827586206902</v>
      </c>
      <c r="H43" s="44">
        <f>0.16*H41</f>
        <v>7344.372413793104</v>
      </c>
      <c r="I43" s="43">
        <f t="shared" ref="I43:I44" si="3">H43-G43</f>
        <v>709.88965517241377</v>
      </c>
      <c r="J43" s="37"/>
      <c r="K43" s="41" t="s">
        <v>23</v>
      </c>
    </row>
    <row r="44" spans="2:11" ht="16.5" thickBot="1" x14ac:dyDescent="0.3">
      <c r="B44" s="40"/>
      <c r="C44" s="41"/>
      <c r="D44" s="41"/>
      <c r="E44" s="41"/>
      <c r="F44" s="42"/>
      <c r="G44" s="45">
        <v>48100</v>
      </c>
      <c r="H44" s="45">
        <v>57000</v>
      </c>
      <c r="I44" s="45">
        <f t="shared" si="3"/>
        <v>8900</v>
      </c>
      <c r="J44" s="37">
        <f t="shared" ref="J44" si="4">I44/H44</f>
        <v>0.156140350877193</v>
      </c>
      <c r="K44" s="41"/>
    </row>
    <row r="45" spans="2:11" ht="20.25" customHeight="1" thickTop="1" x14ac:dyDescent="0.25">
      <c r="B45" s="40"/>
      <c r="C45" s="40"/>
      <c r="D45" s="40"/>
      <c r="E45" s="40"/>
      <c r="F45" s="40"/>
      <c r="G45" s="40"/>
      <c r="H45" s="40"/>
      <c r="I45" s="40"/>
      <c r="J45" s="37"/>
      <c r="K45" s="40"/>
    </row>
    <row r="46" spans="2:11" ht="16.5" thickBot="1" x14ac:dyDescent="0.3">
      <c r="B46" s="25"/>
      <c r="C46" s="25" t="s">
        <v>11</v>
      </c>
      <c r="D46" s="25"/>
      <c r="E46" s="25"/>
      <c r="F46" s="25"/>
      <c r="G46" s="8">
        <f>G44+G40+G36</f>
        <v>177750.05</v>
      </c>
      <c r="H46" s="8">
        <f>H44+H40+H36</f>
        <v>200475</v>
      </c>
      <c r="I46" s="8">
        <f>I44+I40+I36</f>
        <v>22724.949999999997</v>
      </c>
      <c r="J46" s="37"/>
      <c r="K46" s="25"/>
    </row>
    <row r="47" spans="2:11" ht="16.5" thickTop="1" x14ac:dyDescent="0.25">
      <c r="G47" s="5"/>
      <c r="H47" s="5"/>
      <c r="I47" s="5"/>
      <c r="J47" s="3"/>
    </row>
    <row r="48" spans="2:11" ht="15.75" x14ac:dyDescent="0.25">
      <c r="D48" s="46"/>
      <c r="G48" s="5"/>
      <c r="H48" s="5"/>
      <c r="I48" s="5"/>
      <c r="J48" s="3"/>
    </row>
    <row r="49" spans="2:10" ht="15.75" x14ac:dyDescent="0.25">
      <c r="G49" s="5"/>
      <c r="H49" s="5"/>
      <c r="I49" s="5"/>
      <c r="J49" s="3"/>
    </row>
    <row r="50" spans="2:10" ht="15.75" x14ac:dyDescent="0.25">
      <c r="G50" s="5"/>
      <c r="H50" s="5"/>
      <c r="I50" s="5"/>
      <c r="J50" s="3"/>
    </row>
    <row r="51" spans="2:10" ht="15.75" x14ac:dyDescent="0.25">
      <c r="B51" s="47" t="s">
        <v>26</v>
      </c>
      <c r="C51" s="48" t="s">
        <v>48</v>
      </c>
      <c r="D51" s="48"/>
      <c r="E51" s="48"/>
      <c r="F51" s="48"/>
      <c r="G51" s="48"/>
      <c r="H51" s="48"/>
      <c r="I51" s="49"/>
    </row>
    <row r="52" spans="2:10" ht="15.75" x14ac:dyDescent="0.25">
      <c r="B52" s="50"/>
      <c r="C52" s="12"/>
      <c r="D52" s="12"/>
      <c r="E52" s="12"/>
      <c r="F52" s="12"/>
      <c r="G52" s="12"/>
      <c r="H52" s="12"/>
      <c r="I52" s="51"/>
    </row>
    <row r="53" spans="2:10" ht="15.75" x14ac:dyDescent="0.25">
      <c r="B53" s="50"/>
      <c r="C53" s="12"/>
      <c r="D53" s="12"/>
      <c r="E53" s="12"/>
      <c r="F53" s="12"/>
      <c r="G53" s="12"/>
      <c r="H53" s="12"/>
      <c r="I53" s="52"/>
    </row>
    <row r="54" spans="2:10" ht="15.75" x14ac:dyDescent="0.25">
      <c r="B54" s="53" t="s">
        <v>27</v>
      </c>
      <c r="C54" s="54"/>
      <c r="D54" s="54"/>
      <c r="E54" s="54"/>
      <c r="F54" s="54"/>
      <c r="G54" s="54"/>
      <c r="H54" s="54"/>
      <c r="I54" s="55"/>
    </row>
    <row r="55" spans="2:10" ht="15.75" x14ac:dyDescent="0.25">
      <c r="H55" s="3"/>
      <c r="J55" s="3"/>
    </row>
    <row r="56" spans="2:10" ht="15.75" x14ac:dyDescent="0.25">
      <c r="B56" s="1" t="s">
        <v>28</v>
      </c>
    </row>
    <row r="57" spans="2:10" ht="15.75" x14ac:dyDescent="0.25">
      <c r="B57" s="4" t="s">
        <v>29</v>
      </c>
    </row>
    <row r="58" spans="2:10" ht="15.75" x14ac:dyDescent="0.25">
      <c r="H58" s="3"/>
    </row>
    <row r="59" spans="2:10" ht="15.75" x14ac:dyDescent="0.25">
      <c r="B59" s="56" t="s">
        <v>30</v>
      </c>
      <c r="G59" s="3"/>
      <c r="J59" s="3"/>
    </row>
    <row r="60" spans="2:10" ht="15.75" x14ac:dyDescent="0.25">
      <c r="H60" s="4"/>
      <c r="J60" s="4"/>
    </row>
    <row r="61" spans="2:10" ht="15.75" x14ac:dyDescent="0.25">
      <c r="B61" s="56" t="s">
        <v>30</v>
      </c>
      <c r="G61" s="3"/>
      <c r="J61" s="3"/>
    </row>
    <row r="62" spans="2:10" ht="15.75" x14ac:dyDescent="0.25">
      <c r="B62" s="57"/>
      <c r="H62" s="2"/>
      <c r="J62" s="3"/>
    </row>
    <row r="63" spans="2:10" ht="15.75" x14ac:dyDescent="0.25">
      <c r="B63" s="58"/>
      <c r="H63" s="2"/>
      <c r="J63" s="3"/>
    </row>
  </sheetData>
  <hyperlinks>
    <hyperlink ref="B5" r:id="rId1"/>
  </hyperlinks>
  <pageMargins left="0.7" right="0.7" top="0.75" bottom="0.75" header="0.3" footer="0.3"/>
  <pageSetup paperSize="9" scale="51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7"/>
  <sheetViews>
    <sheetView view="pageBreakPreview" topLeftCell="B37" zoomScale="60" zoomScaleNormal="100" workbookViewId="0">
      <selection activeCell="F12" sqref="F12"/>
    </sheetView>
  </sheetViews>
  <sheetFormatPr defaultRowHeight="15" x14ac:dyDescent="0.25"/>
  <cols>
    <col min="1" max="1" width="4.85546875" customWidth="1"/>
    <col min="2" max="2" width="14.28515625" customWidth="1"/>
    <col min="3" max="3" width="15.140625" customWidth="1"/>
    <col min="4" max="4" width="17.28515625" bestFit="1" customWidth="1"/>
    <col min="5" max="5" width="15.42578125" customWidth="1"/>
    <col min="6" max="6" width="10.42578125" customWidth="1"/>
    <col min="7" max="7" width="18.42578125" bestFit="1" customWidth="1"/>
    <col min="8" max="8" width="19" bestFit="1" customWidth="1"/>
    <col min="9" max="9" width="17.28515625" customWidth="1"/>
    <col min="10" max="10" width="6.140625" bestFit="1" customWidth="1"/>
    <col min="11" max="11" width="19" bestFit="1" customWidth="1"/>
    <col min="12" max="12" width="11.140625" bestFit="1" customWidth="1"/>
  </cols>
  <sheetData>
    <row r="2" spans="2:11" ht="15.75" x14ac:dyDescent="0.25">
      <c r="B2" s="60" t="s">
        <v>31</v>
      </c>
      <c r="C2" s="60"/>
      <c r="D2" s="60"/>
      <c r="H2" s="2"/>
      <c r="J2" s="3"/>
    </row>
    <row r="3" spans="2:11" ht="15.75" x14ac:dyDescent="0.25">
      <c r="B3" s="60" t="s">
        <v>32</v>
      </c>
      <c r="C3" s="60" t="s">
        <v>31</v>
      </c>
      <c r="D3" s="60"/>
      <c r="H3" s="2"/>
      <c r="J3" s="3"/>
    </row>
    <row r="4" spans="2:11" ht="15.75" x14ac:dyDescent="0.25">
      <c r="B4" s="61" t="s">
        <v>33</v>
      </c>
      <c r="C4" s="61" t="s">
        <v>34</v>
      </c>
      <c r="D4" s="61"/>
      <c r="H4" s="2"/>
      <c r="J4" s="3"/>
    </row>
    <row r="5" spans="2:11" ht="15.75" x14ac:dyDescent="0.25">
      <c r="B5" s="59" t="s">
        <v>35</v>
      </c>
      <c r="C5" s="61"/>
      <c r="D5" s="61"/>
      <c r="H5" s="2"/>
      <c r="J5" s="3"/>
    </row>
    <row r="6" spans="2:11" ht="15.75" x14ac:dyDescent="0.25">
      <c r="B6" s="60" t="s">
        <v>36</v>
      </c>
      <c r="C6" s="60"/>
      <c r="D6" s="60"/>
      <c r="H6" s="2"/>
      <c r="J6" s="3"/>
    </row>
    <row r="7" spans="2:11" ht="15.75" x14ac:dyDescent="0.25">
      <c r="B7" s="60"/>
      <c r="H7" s="2"/>
      <c r="J7" s="3"/>
    </row>
    <row r="8" spans="2:11" ht="15.75" x14ac:dyDescent="0.25">
      <c r="B8" s="61" t="s">
        <v>59</v>
      </c>
      <c r="H8" s="2"/>
      <c r="J8" s="3"/>
      <c r="K8" s="5"/>
    </row>
    <row r="9" spans="2:11" ht="15.75" x14ac:dyDescent="0.25">
      <c r="H9" s="61"/>
      <c r="J9" s="61"/>
      <c r="K9" s="5"/>
    </row>
    <row r="10" spans="2:11" ht="16.5" thickBot="1" x14ac:dyDescent="0.3">
      <c r="B10" s="6" t="s">
        <v>0</v>
      </c>
      <c r="C10" s="61"/>
      <c r="D10" s="61"/>
      <c r="E10" s="61"/>
      <c r="F10" s="61"/>
      <c r="G10" s="61"/>
      <c r="H10" s="7"/>
      <c r="I10" s="61"/>
      <c r="K10" s="8">
        <f>G50</f>
        <v>127700</v>
      </c>
    </row>
    <row r="11" spans="2:11" ht="16.5" thickTop="1" x14ac:dyDescent="0.25">
      <c r="B11" s="61"/>
      <c r="C11" s="61"/>
      <c r="D11" s="61"/>
      <c r="E11" s="61"/>
      <c r="F11" s="61"/>
      <c r="G11" s="61"/>
      <c r="H11" s="9"/>
      <c r="I11" s="61"/>
      <c r="K11" s="10"/>
    </row>
    <row r="12" spans="2:11" ht="18.75" x14ac:dyDescent="0.25">
      <c r="B12" s="11" t="s">
        <v>1</v>
      </c>
      <c r="H12" s="2"/>
      <c r="K12" s="5">
        <v>0</v>
      </c>
    </row>
    <row r="13" spans="2:11" ht="15.75" x14ac:dyDescent="0.25">
      <c r="H13" s="2"/>
      <c r="K13" s="5"/>
    </row>
    <row r="14" spans="2:11" ht="18.75" x14ac:dyDescent="0.25">
      <c r="B14" s="11" t="s">
        <v>2</v>
      </c>
      <c r="H14" s="2"/>
      <c r="K14" s="5">
        <v>0</v>
      </c>
    </row>
    <row r="15" spans="2:11" ht="15.75" x14ac:dyDescent="0.25">
      <c r="B15" s="12"/>
      <c r="C15" s="2"/>
      <c r="D15" s="2"/>
      <c r="E15" s="2"/>
      <c r="F15" s="2"/>
      <c r="G15" s="2"/>
      <c r="H15" s="13"/>
      <c r="I15" s="2"/>
      <c r="K15" s="14"/>
    </row>
    <row r="16" spans="2:11" ht="16.5" thickBot="1" x14ac:dyDescent="0.3">
      <c r="B16" s="61" t="s">
        <v>3</v>
      </c>
      <c r="H16" s="2"/>
      <c r="K16" s="8">
        <f>SUM(K10:K15)</f>
        <v>127700</v>
      </c>
    </row>
    <row r="17" spans="1:12" ht="16.5" thickTop="1" x14ac:dyDescent="0.25">
      <c r="B17" s="61"/>
      <c r="H17" s="2"/>
      <c r="J17" s="15"/>
      <c r="K17" s="5"/>
    </row>
    <row r="18" spans="1:12" ht="15.75" x14ac:dyDescent="0.25">
      <c r="B18" s="60" t="s">
        <v>4</v>
      </c>
      <c r="H18" s="2"/>
      <c r="J18" s="3"/>
      <c r="K18" s="5"/>
    </row>
    <row r="19" spans="1:12" ht="18.75" x14ac:dyDescent="0.25">
      <c r="B19" s="16" t="s">
        <v>5</v>
      </c>
      <c r="H19" s="2"/>
      <c r="J19" s="3"/>
      <c r="K19" s="5"/>
    </row>
    <row r="20" spans="1:12" ht="15.75" x14ac:dyDescent="0.25">
      <c r="B20" s="17" t="s">
        <v>6</v>
      </c>
      <c r="C20" s="18" t="s">
        <v>7</v>
      </c>
      <c r="D20" s="19" t="s">
        <v>8</v>
      </c>
      <c r="E20" s="20" t="s">
        <v>9</v>
      </c>
      <c r="F20" s="20"/>
      <c r="G20" s="17" t="s">
        <v>10</v>
      </c>
      <c r="J20" s="3"/>
      <c r="K20" s="5"/>
    </row>
    <row r="21" spans="1:12" ht="15.75" x14ac:dyDescent="0.25">
      <c r="B21" s="21"/>
      <c r="C21" s="22" t="s">
        <v>47</v>
      </c>
      <c r="D21" s="23"/>
      <c r="E21" s="24">
        <v>3700</v>
      </c>
      <c r="F21" s="24"/>
      <c r="G21" s="23" t="s">
        <v>49</v>
      </c>
      <c r="J21" s="3"/>
      <c r="K21" s="5"/>
    </row>
    <row r="22" spans="1:12" ht="16.5" thickBot="1" x14ac:dyDescent="0.3">
      <c r="B22" s="25"/>
      <c r="C22" s="25"/>
      <c r="D22" s="25" t="s">
        <v>11</v>
      </c>
      <c r="E22" s="8">
        <v>0</v>
      </c>
      <c r="F22" s="8"/>
      <c r="G22" s="25"/>
      <c r="J22" s="3"/>
      <c r="K22" s="5"/>
    </row>
    <row r="23" spans="1:12" ht="16.5" thickTop="1" x14ac:dyDescent="0.25">
      <c r="B23" s="61"/>
      <c r="C23" s="61"/>
      <c r="D23" s="61"/>
      <c r="E23" s="14"/>
      <c r="F23" s="14"/>
      <c r="G23" s="61"/>
      <c r="J23" s="3"/>
    </row>
    <row r="24" spans="1:12" ht="15.75" x14ac:dyDescent="0.25">
      <c r="E24" s="5"/>
      <c r="F24" s="5"/>
      <c r="J24" s="3"/>
    </row>
    <row r="25" spans="1:12" ht="18.75" x14ac:dyDescent="0.25">
      <c r="B25" s="16" t="s">
        <v>12</v>
      </c>
      <c r="E25" s="5"/>
      <c r="F25" s="5"/>
      <c r="J25" s="3"/>
    </row>
    <row r="26" spans="1:12" ht="15.75" x14ac:dyDescent="0.25">
      <c r="B26" s="17" t="s">
        <v>6</v>
      </c>
      <c r="C26" s="17" t="s">
        <v>7</v>
      </c>
      <c r="D26" s="19" t="s">
        <v>8</v>
      </c>
      <c r="E26" s="26" t="s">
        <v>9</v>
      </c>
      <c r="F26" s="26"/>
      <c r="G26" s="17" t="s">
        <v>10</v>
      </c>
      <c r="J26" s="3"/>
    </row>
    <row r="27" spans="1:12" ht="15.75" x14ac:dyDescent="0.25">
      <c r="B27" s="21"/>
      <c r="C27" s="22"/>
      <c r="D27" s="22"/>
      <c r="E27" s="24">
        <v>0</v>
      </c>
      <c r="F27" s="24"/>
      <c r="G27" s="23"/>
      <c r="J27" s="3"/>
    </row>
    <row r="28" spans="1:12" ht="16.5" thickBot="1" x14ac:dyDescent="0.3">
      <c r="B28" s="25"/>
      <c r="C28" s="25"/>
      <c r="D28" s="25" t="s">
        <v>11</v>
      </c>
      <c r="E28" s="8">
        <v>0</v>
      </c>
      <c r="F28" s="8"/>
      <c r="G28" s="25"/>
      <c r="J28" s="3"/>
    </row>
    <row r="29" spans="1:12" ht="16.5" thickTop="1" x14ac:dyDescent="0.25">
      <c r="G29" s="5"/>
      <c r="J29" s="3"/>
    </row>
    <row r="30" spans="1:12" ht="15.75" x14ac:dyDescent="0.25">
      <c r="A30" s="15"/>
      <c r="B30" s="15"/>
      <c r="C30" s="15"/>
      <c r="D30" s="15"/>
      <c r="E30" s="15"/>
      <c r="F30" s="15"/>
      <c r="G30" s="15"/>
      <c r="H30" s="27"/>
      <c r="I30" s="15"/>
      <c r="J30" s="28"/>
      <c r="K30" s="15"/>
      <c r="L30" s="15"/>
    </row>
    <row r="31" spans="1:12" ht="15.75" x14ac:dyDescent="0.25">
      <c r="B31" s="61" t="s">
        <v>13</v>
      </c>
      <c r="H31" s="2"/>
      <c r="J31" s="3"/>
      <c r="K31" s="12"/>
      <c r="L31" s="12"/>
    </row>
    <row r="32" spans="1:12" ht="15.75" x14ac:dyDescent="0.25">
      <c r="B32" s="29" t="s">
        <v>6</v>
      </c>
      <c r="C32" s="29" t="s">
        <v>14</v>
      </c>
      <c r="D32" s="29" t="s">
        <v>15</v>
      </c>
      <c r="E32" s="29" t="s">
        <v>7</v>
      </c>
      <c r="F32" s="29"/>
      <c r="G32" s="30" t="s">
        <v>16</v>
      </c>
      <c r="H32" s="30" t="s">
        <v>17</v>
      </c>
      <c r="I32" s="29" t="s">
        <v>18</v>
      </c>
      <c r="J32" s="30" t="s">
        <v>19</v>
      </c>
      <c r="K32" s="29" t="s">
        <v>20</v>
      </c>
      <c r="L32" s="31" t="s">
        <v>21</v>
      </c>
    </row>
    <row r="33" spans="2:11" s="39" customFormat="1" ht="15.75" x14ac:dyDescent="0.2">
      <c r="B33" s="32">
        <v>42013</v>
      </c>
      <c r="C33" s="33" t="s">
        <v>50</v>
      </c>
      <c r="D33" s="33" t="s">
        <v>51</v>
      </c>
      <c r="E33" s="33">
        <v>1271</v>
      </c>
      <c r="F33" s="34" t="s">
        <v>22</v>
      </c>
      <c r="G33" s="35">
        <f>(G36-G34)*100/116</f>
        <v>5172.4137931034484</v>
      </c>
      <c r="H33" s="36">
        <f>G33*1.107</f>
        <v>5725.8620689655172</v>
      </c>
      <c r="I33" s="36">
        <f>H33-G33</f>
        <v>553.44827586206884</v>
      </c>
      <c r="J33" s="37">
        <f>I33/H33</f>
        <v>9.6657633242999072E-2</v>
      </c>
      <c r="K33" s="38" t="s">
        <v>23</v>
      </c>
    </row>
    <row r="34" spans="2:11" ht="15.75" x14ac:dyDescent="0.25">
      <c r="B34" s="40"/>
      <c r="C34" s="41"/>
      <c r="D34" s="41"/>
      <c r="E34" s="41"/>
      <c r="F34" s="42" t="s">
        <v>24</v>
      </c>
      <c r="G34" s="43">
        <v>0</v>
      </c>
      <c r="H34" s="43">
        <v>0</v>
      </c>
      <c r="I34" s="43"/>
      <c r="J34" s="37"/>
      <c r="K34" s="43"/>
    </row>
    <row r="35" spans="2:11" ht="15.75" x14ac:dyDescent="0.25">
      <c r="B35" s="40"/>
      <c r="C35" s="41"/>
      <c r="D35" s="41"/>
      <c r="E35" s="41"/>
      <c r="F35" s="42" t="s">
        <v>25</v>
      </c>
      <c r="G35" s="44">
        <f>0.16*G33</f>
        <v>827.58620689655174</v>
      </c>
      <c r="H35" s="44">
        <f>0.16*H33</f>
        <v>916.13793103448279</v>
      </c>
      <c r="I35" s="43">
        <f t="shared" ref="I35:I36" si="0">H35-G35</f>
        <v>88.551724137931046</v>
      </c>
      <c r="J35" s="37"/>
      <c r="K35" s="41" t="s">
        <v>23</v>
      </c>
    </row>
    <row r="36" spans="2:11" ht="16.5" thickBot="1" x14ac:dyDescent="0.3">
      <c r="B36" s="40"/>
      <c r="C36" s="41"/>
      <c r="D36" s="41"/>
      <c r="E36" s="41"/>
      <c r="F36" s="42"/>
      <c r="G36" s="45">
        <v>6000</v>
      </c>
      <c r="H36" s="45">
        <v>7000</v>
      </c>
      <c r="I36" s="45">
        <f t="shared" si="0"/>
        <v>1000</v>
      </c>
      <c r="J36" s="37">
        <f>I36/H36</f>
        <v>0.14285714285714285</v>
      </c>
      <c r="K36" s="41"/>
    </row>
    <row r="37" spans="2:11" s="39" customFormat="1" ht="16.5" thickTop="1" x14ac:dyDescent="0.2">
      <c r="B37" s="32">
        <v>42316</v>
      </c>
      <c r="C37" s="33" t="s">
        <v>52</v>
      </c>
      <c r="D37" s="33" t="s">
        <v>53</v>
      </c>
      <c r="E37" s="33">
        <v>1270</v>
      </c>
      <c r="F37" s="34" t="s">
        <v>22</v>
      </c>
      <c r="G37" s="35">
        <f>(G40-G38)*100/116</f>
        <v>5172.4137931034484</v>
      </c>
      <c r="H37" s="36">
        <f>G37*1.107</f>
        <v>5725.8620689655172</v>
      </c>
      <c r="I37" s="36">
        <f>H37-G37</f>
        <v>553.44827586206884</v>
      </c>
      <c r="J37" s="37">
        <f>I37/H37</f>
        <v>9.6657633242999072E-2</v>
      </c>
      <c r="K37" s="38" t="s">
        <v>23</v>
      </c>
    </row>
    <row r="38" spans="2:11" ht="15.75" x14ac:dyDescent="0.25">
      <c r="B38" s="40"/>
      <c r="C38" s="41"/>
      <c r="D38" s="41"/>
      <c r="E38" s="41"/>
      <c r="F38" s="42" t="s">
        <v>24</v>
      </c>
      <c r="G38" s="43">
        <v>0</v>
      </c>
      <c r="H38" s="43">
        <v>0</v>
      </c>
      <c r="I38" s="43"/>
      <c r="J38" s="37"/>
      <c r="K38" s="43"/>
    </row>
    <row r="39" spans="2:11" ht="15.75" x14ac:dyDescent="0.25">
      <c r="B39" s="40"/>
      <c r="C39" s="41"/>
      <c r="D39" s="41"/>
      <c r="E39" s="41"/>
      <c r="F39" s="42" t="s">
        <v>25</v>
      </c>
      <c r="G39" s="44">
        <f>0.16*G37</f>
        <v>827.58620689655174</v>
      </c>
      <c r="H39" s="44">
        <f>0.16*H37</f>
        <v>916.13793103448279</v>
      </c>
      <c r="I39" s="43">
        <f t="shared" ref="I39:I40" si="1">H39-G39</f>
        <v>88.551724137931046</v>
      </c>
      <c r="J39" s="37"/>
      <c r="K39" s="41" t="s">
        <v>23</v>
      </c>
    </row>
    <row r="40" spans="2:11" ht="16.5" thickBot="1" x14ac:dyDescent="0.3">
      <c r="B40" s="40"/>
      <c r="C40" s="41"/>
      <c r="D40" s="41"/>
      <c r="E40" s="41"/>
      <c r="F40" s="42"/>
      <c r="G40" s="45">
        <v>6000</v>
      </c>
      <c r="H40" s="45">
        <v>7000</v>
      </c>
      <c r="I40" s="45">
        <f t="shared" si="1"/>
        <v>1000</v>
      </c>
      <c r="J40" s="37">
        <f>I40/H40</f>
        <v>0.14285714285714285</v>
      </c>
      <c r="K40" s="41"/>
    </row>
    <row r="41" spans="2:11" s="39" customFormat="1" ht="16.5" thickTop="1" x14ac:dyDescent="0.2">
      <c r="B41" s="32" t="s">
        <v>54</v>
      </c>
      <c r="C41" s="33" t="s">
        <v>47</v>
      </c>
      <c r="D41" s="33" t="s">
        <v>55</v>
      </c>
      <c r="E41" s="33">
        <v>1130</v>
      </c>
      <c r="F41" s="34" t="s">
        <v>22</v>
      </c>
      <c r="G41" s="35">
        <f>(G44-G42)*100/116</f>
        <v>3189.655172413793</v>
      </c>
      <c r="H41" s="36">
        <f>G41*1.107</f>
        <v>3530.9482758620688</v>
      </c>
      <c r="I41" s="36">
        <f>H41-G41</f>
        <v>341.29310344827582</v>
      </c>
      <c r="J41" s="37">
        <f>I41/H41</f>
        <v>9.6657633242999086E-2</v>
      </c>
      <c r="K41" s="38" t="s">
        <v>23</v>
      </c>
    </row>
    <row r="42" spans="2:11" ht="15.75" x14ac:dyDescent="0.25">
      <c r="B42" s="40"/>
      <c r="C42" s="41"/>
      <c r="D42" s="41"/>
      <c r="E42" s="41"/>
      <c r="F42" s="42" t="s">
        <v>24</v>
      </c>
      <c r="G42" s="43">
        <v>0</v>
      </c>
      <c r="H42" s="43">
        <v>0</v>
      </c>
      <c r="I42" s="43"/>
      <c r="J42" s="37"/>
      <c r="K42" s="43"/>
    </row>
    <row r="43" spans="2:11" ht="15.75" x14ac:dyDescent="0.25">
      <c r="B43" s="40"/>
      <c r="C43" s="41"/>
      <c r="D43" s="41"/>
      <c r="E43" s="41"/>
      <c r="F43" s="42" t="s">
        <v>25</v>
      </c>
      <c r="G43" s="44">
        <f>0.16*G41</f>
        <v>510.34482758620692</v>
      </c>
      <c r="H43" s="44">
        <f>0.16*H41</f>
        <v>564.95172413793102</v>
      </c>
      <c r="I43" s="43">
        <f t="shared" ref="I43:I44" si="2">H43-G43</f>
        <v>54.606896551724105</v>
      </c>
      <c r="J43" s="37"/>
      <c r="K43" s="41" t="s">
        <v>23</v>
      </c>
    </row>
    <row r="44" spans="2:11" ht="16.5" thickBot="1" x14ac:dyDescent="0.3">
      <c r="B44" s="40"/>
      <c r="C44" s="41"/>
      <c r="D44" s="41"/>
      <c r="E44" s="41"/>
      <c r="F44" s="42"/>
      <c r="G44" s="45">
        <v>3700</v>
      </c>
      <c r="H44" s="45">
        <v>4100</v>
      </c>
      <c r="I44" s="45">
        <f t="shared" si="2"/>
        <v>400</v>
      </c>
      <c r="J44" s="37">
        <f t="shared" ref="J44" si="3">I44/H44</f>
        <v>9.7560975609756101E-2</v>
      </c>
      <c r="K44" s="41"/>
    </row>
    <row r="45" spans="2:11" s="39" customFormat="1" ht="16.5" thickTop="1" x14ac:dyDescent="0.2">
      <c r="B45" s="32" t="s">
        <v>56</v>
      </c>
      <c r="C45" s="33" t="s">
        <v>57</v>
      </c>
      <c r="D45" s="33" t="s">
        <v>58</v>
      </c>
      <c r="E45" s="33">
        <v>1261</v>
      </c>
      <c r="F45" s="34" t="s">
        <v>22</v>
      </c>
      <c r="G45" s="35">
        <f>(G48-G46)*100/116</f>
        <v>96551.724137931029</v>
      </c>
      <c r="H45" s="36">
        <f>G45*1.107</f>
        <v>106882.75862068965</v>
      </c>
      <c r="I45" s="36">
        <f>H45-G45</f>
        <v>10331.034482758623</v>
      </c>
      <c r="J45" s="37">
        <f>I45/H45</f>
        <v>9.6657633242999128E-2</v>
      </c>
      <c r="K45" s="38" t="s">
        <v>23</v>
      </c>
    </row>
    <row r="46" spans="2:11" ht="15.75" x14ac:dyDescent="0.25">
      <c r="B46" s="40"/>
      <c r="C46" s="41"/>
      <c r="D46" s="41"/>
      <c r="E46" s="41"/>
      <c r="F46" s="42" t="s">
        <v>24</v>
      </c>
      <c r="G46" s="43">
        <v>0</v>
      </c>
      <c r="H46" s="43">
        <v>0</v>
      </c>
      <c r="I46" s="43"/>
      <c r="J46" s="37"/>
      <c r="K46" s="43"/>
    </row>
    <row r="47" spans="2:11" ht="15.75" x14ac:dyDescent="0.25">
      <c r="B47" s="40"/>
      <c r="C47" s="41"/>
      <c r="D47" s="41"/>
      <c r="E47" s="41"/>
      <c r="F47" s="42" t="s">
        <v>25</v>
      </c>
      <c r="G47" s="44">
        <f>0.16*G45</f>
        <v>15448.275862068966</v>
      </c>
      <c r="H47" s="44">
        <f>0.16*H45</f>
        <v>17101.241379310344</v>
      </c>
      <c r="I47" s="43">
        <f t="shared" ref="I47:I48" si="4">H47-G47</f>
        <v>1652.9655172413786</v>
      </c>
      <c r="J47" s="37"/>
      <c r="K47" s="41" t="s">
        <v>23</v>
      </c>
    </row>
    <row r="48" spans="2:11" ht="16.5" thickBot="1" x14ac:dyDescent="0.3">
      <c r="B48" s="40"/>
      <c r="C48" s="41"/>
      <c r="D48" s="41"/>
      <c r="E48" s="41"/>
      <c r="F48" s="42"/>
      <c r="G48" s="45">
        <v>112000</v>
      </c>
      <c r="H48" s="45">
        <v>123200</v>
      </c>
      <c r="I48" s="45">
        <f t="shared" si="4"/>
        <v>11200</v>
      </c>
      <c r="J48" s="37">
        <f t="shared" ref="J48" si="5">I48/H48</f>
        <v>9.0909090909090912E-2</v>
      </c>
      <c r="K48" s="41"/>
    </row>
    <row r="49" spans="2:11" ht="20.25" customHeight="1" thickTop="1" x14ac:dyDescent="0.25">
      <c r="B49" s="40"/>
      <c r="C49" s="40"/>
      <c r="D49" s="40"/>
      <c r="E49" s="40"/>
      <c r="F49" s="40"/>
      <c r="G49" s="40"/>
      <c r="H49" s="40"/>
      <c r="I49" s="40"/>
      <c r="J49" s="37"/>
      <c r="K49" s="40"/>
    </row>
    <row r="50" spans="2:11" ht="16.5" thickBot="1" x14ac:dyDescent="0.3">
      <c r="B50" s="25"/>
      <c r="C50" s="25" t="s">
        <v>11</v>
      </c>
      <c r="D50" s="25"/>
      <c r="E50" s="25"/>
      <c r="F50" s="25"/>
      <c r="G50" s="8">
        <f>G44+G40+G36+G48</f>
        <v>127700</v>
      </c>
      <c r="H50" s="8">
        <f t="shared" ref="H50:I50" si="6">H44+H40+H36+H48</f>
        <v>141300</v>
      </c>
      <c r="I50" s="8">
        <f t="shared" si="6"/>
        <v>13600</v>
      </c>
      <c r="J50" s="37"/>
      <c r="K50" s="25"/>
    </row>
    <row r="51" spans="2:11" ht="16.5" thickTop="1" x14ac:dyDescent="0.25">
      <c r="G51" s="5"/>
      <c r="H51" s="5"/>
      <c r="I51" s="5"/>
      <c r="J51" s="3"/>
    </row>
    <row r="52" spans="2:11" ht="15.75" x14ac:dyDescent="0.25">
      <c r="D52" s="46"/>
      <c r="G52" s="5"/>
      <c r="H52" s="5"/>
      <c r="I52" s="5"/>
      <c r="J52" s="3"/>
    </row>
    <row r="53" spans="2:11" ht="15.75" x14ac:dyDescent="0.25">
      <c r="G53" s="5"/>
      <c r="H53" s="5"/>
      <c r="I53" s="5"/>
      <c r="J53" s="3"/>
    </row>
    <row r="54" spans="2:11" ht="15.75" x14ac:dyDescent="0.25">
      <c r="G54" s="5"/>
      <c r="H54" s="5"/>
      <c r="I54" s="5"/>
      <c r="J54" s="3"/>
    </row>
    <row r="55" spans="2:11" ht="15.75" x14ac:dyDescent="0.25">
      <c r="B55" s="47" t="s">
        <v>26</v>
      </c>
      <c r="C55" s="48" t="s">
        <v>48</v>
      </c>
      <c r="D55" s="48"/>
      <c r="E55" s="48"/>
      <c r="F55" s="48"/>
      <c r="G55" s="48"/>
      <c r="H55" s="48"/>
      <c r="I55" s="49"/>
    </row>
    <row r="56" spans="2:11" ht="15.75" x14ac:dyDescent="0.25">
      <c r="B56" s="50"/>
      <c r="C56" s="12"/>
      <c r="D56" s="12"/>
      <c r="E56" s="12"/>
      <c r="F56" s="12"/>
      <c r="G56" s="12"/>
      <c r="H56" s="12"/>
      <c r="I56" s="51"/>
    </row>
    <row r="57" spans="2:11" ht="15.75" x14ac:dyDescent="0.25">
      <c r="B57" s="50"/>
      <c r="C57" s="12"/>
      <c r="D57" s="12"/>
      <c r="E57" s="12"/>
      <c r="F57" s="12"/>
      <c r="G57" s="12"/>
      <c r="H57" s="12"/>
      <c r="I57" s="52"/>
    </row>
    <row r="58" spans="2:11" ht="15.75" x14ac:dyDescent="0.25">
      <c r="B58" s="53" t="s">
        <v>27</v>
      </c>
      <c r="C58" s="54"/>
      <c r="D58" s="54"/>
      <c r="E58" s="54"/>
      <c r="F58" s="54"/>
      <c r="G58" s="54"/>
      <c r="H58" s="54"/>
      <c r="I58" s="55"/>
    </row>
    <row r="59" spans="2:11" ht="15.75" x14ac:dyDescent="0.25">
      <c r="H59" s="3"/>
      <c r="J59" s="3"/>
    </row>
    <row r="60" spans="2:11" ht="15.75" x14ac:dyDescent="0.25">
      <c r="B60" s="60" t="s">
        <v>28</v>
      </c>
    </row>
    <row r="61" spans="2:11" ht="15.75" x14ac:dyDescent="0.25">
      <c r="B61" s="61" t="s">
        <v>29</v>
      </c>
    </row>
    <row r="62" spans="2:11" ht="15.75" x14ac:dyDescent="0.25">
      <c r="H62" s="3"/>
    </row>
    <row r="63" spans="2:11" ht="15.75" x14ac:dyDescent="0.25">
      <c r="B63" s="56" t="s">
        <v>30</v>
      </c>
      <c r="G63" s="3"/>
      <c r="J63" s="3"/>
    </row>
    <row r="64" spans="2:11" ht="15.75" x14ac:dyDescent="0.25">
      <c r="H64" s="61"/>
      <c r="J64" s="61"/>
    </row>
    <row r="65" spans="2:10" ht="15.75" x14ac:dyDescent="0.25">
      <c r="B65" s="56" t="s">
        <v>30</v>
      </c>
      <c r="G65" s="3"/>
      <c r="J65" s="3"/>
    </row>
    <row r="66" spans="2:10" ht="15.75" x14ac:dyDescent="0.25">
      <c r="B66" s="57"/>
      <c r="H66" s="2"/>
      <c r="J66" s="3"/>
    </row>
    <row r="67" spans="2:10" ht="15.75" x14ac:dyDescent="0.25">
      <c r="B67" s="58"/>
      <c r="H67" s="2"/>
      <c r="J67" s="3"/>
    </row>
  </sheetData>
  <hyperlinks>
    <hyperlink ref="B5" r:id="rId1"/>
  </hyperlinks>
  <pageMargins left="0.7" right="0.7" top="0.75" bottom="0.75" header="0.3" footer="0.3"/>
  <pageSetup paperSize="9" scale="51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3"/>
  <sheetViews>
    <sheetView view="pageBreakPreview" topLeftCell="B1" zoomScale="60" zoomScaleNormal="100" workbookViewId="0">
      <selection activeCell="F10" sqref="F10"/>
    </sheetView>
  </sheetViews>
  <sheetFormatPr defaultRowHeight="15" x14ac:dyDescent="0.25"/>
  <cols>
    <col min="1" max="1" width="4.85546875" customWidth="1"/>
    <col min="2" max="2" width="14.28515625" customWidth="1"/>
    <col min="3" max="3" width="18" customWidth="1"/>
    <col min="4" max="4" width="17.28515625" bestFit="1" customWidth="1"/>
    <col min="5" max="5" width="15.85546875" bestFit="1" customWidth="1"/>
    <col min="6" max="6" width="10.42578125" customWidth="1"/>
    <col min="7" max="8" width="17.28515625" bestFit="1" customWidth="1"/>
    <col min="9" max="9" width="15.42578125" bestFit="1" customWidth="1"/>
    <col min="10" max="10" width="6.140625" bestFit="1" customWidth="1"/>
    <col min="11" max="11" width="17.28515625" bestFit="1" customWidth="1"/>
    <col min="12" max="12" width="16.85546875" bestFit="1" customWidth="1"/>
  </cols>
  <sheetData>
    <row r="2" spans="2:11" ht="15.75" x14ac:dyDescent="0.25">
      <c r="B2" s="60" t="s">
        <v>31</v>
      </c>
      <c r="C2" s="60"/>
      <c r="D2" s="60"/>
      <c r="H2" s="2"/>
      <c r="J2" s="3"/>
    </row>
    <row r="3" spans="2:11" ht="15.75" x14ac:dyDescent="0.25">
      <c r="B3" s="60" t="s">
        <v>69</v>
      </c>
      <c r="C3" s="60"/>
      <c r="D3" s="60"/>
      <c r="H3" s="2"/>
      <c r="J3" s="3"/>
    </row>
    <row r="4" spans="2:11" ht="15.75" x14ac:dyDescent="0.25">
      <c r="B4" s="61" t="s">
        <v>33</v>
      </c>
      <c r="C4" s="61" t="s">
        <v>34</v>
      </c>
      <c r="D4" s="61"/>
      <c r="H4" s="2"/>
      <c r="J4" s="3"/>
    </row>
    <row r="5" spans="2:11" ht="15.75" x14ac:dyDescent="0.25">
      <c r="B5" s="59" t="s">
        <v>35</v>
      </c>
      <c r="C5" s="61"/>
      <c r="D5" s="61"/>
      <c r="H5" s="2"/>
      <c r="J5" s="3"/>
    </row>
    <row r="6" spans="2:11" ht="15.75" x14ac:dyDescent="0.25">
      <c r="B6" s="60" t="s">
        <v>36</v>
      </c>
      <c r="C6" s="60"/>
      <c r="D6" s="60"/>
      <c r="H6" s="2"/>
      <c r="J6" s="3"/>
    </row>
    <row r="7" spans="2:11" ht="15.75" x14ac:dyDescent="0.25">
      <c r="B7" s="60"/>
      <c r="H7" s="2"/>
      <c r="J7" s="3"/>
    </row>
    <row r="8" spans="2:11" ht="15.75" x14ac:dyDescent="0.25">
      <c r="B8" s="61" t="s">
        <v>64</v>
      </c>
      <c r="H8" s="2"/>
      <c r="J8" s="3"/>
      <c r="K8" s="5"/>
    </row>
    <row r="9" spans="2:11" ht="15.75" x14ac:dyDescent="0.25">
      <c r="H9" s="61"/>
      <c r="J9" s="61"/>
      <c r="K9" s="5"/>
    </row>
    <row r="10" spans="2:11" ht="16.5" thickBot="1" x14ac:dyDescent="0.3">
      <c r="B10" s="6" t="s">
        <v>0</v>
      </c>
      <c r="C10" s="61"/>
      <c r="D10" s="61"/>
      <c r="E10" s="61"/>
      <c r="F10" s="61"/>
      <c r="G10" s="61"/>
      <c r="H10" s="7"/>
      <c r="I10" s="61"/>
      <c r="K10" s="8">
        <f>G46</f>
        <v>12000</v>
      </c>
    </row>
    <row r="11" spans="2:11" ht="16.5" thickTop="1" x14ac:dyDescent="0.25">
      <c r="B11" s="61"/>
      <c r="C11" s="61"/>
      <c r="D11" s="61"/>
      <c r="E11" s="61"/>
      <c r="F11" s="61"/>
      <c r="G11" s="61"/>
      <c r="H11" s="9"/>
      <c r="I11" s="61"/>
      <c r="K11" s="10"/>
    </row>
    <row r="12" spans="2:11" ht="18.75" x14ac:dyDescent="0.25">
      <c r="B12" s="11" t="s">
        <v>1</v>
      </c>
      <c r="H12" s="2"/>
      <c r="K12" s="5">
        <v>0</v>
      </c>
    </row>
    <row r="13" spans="2:11" ht="15.75" x14ac:dyDescent="0.25">
      <c r="H13" s="2"/>
      <c r="K13" s="5"/>
    </row>
    <row r="14" spans="2:11" ht="18.75" x14ac:dyDescent="0.25">
      <c r="B14" s="11" t="s">
        <v>2</v>
      </c>
      <c r="H14" s="2"/>
      <c r="K14" s="5">
        <v>0</v>
      </c>
    </row>
    <row r="15" spans="2:11" ht="15.75" x14ac:dyDescent="0.25">
      <c r="B15" s="12"/>
      <c r="C15" s="2"/>
      <c r="D15" s="2"/>
      <c r="E15" s="2"/>
      <c r="F15" s="2"/>
      <c r="G15" s="2"/>
      <c r="H15" s="13"/>
      <c r="I15" s="2"/>
      <c r="K15" s="14"/>
    </row>
    <row r="16" spans="2:11" ht="16.5" thickBot="1" x14ac:dyDescent="0.3">
      <c r="B16" s="61" t="s">
        <v>3</v>
      </c>
      <c r="H16" s="2"/>
      <c r="K16" s="8">
        <f>SUM(K10:K15)</f>
        <v>12000</v>
      </c>
    </row>
    <row r="17" spans="1:12" ht="16.5" thickTop="1" x14ac:dyDescent="0.25">
      <c r="B17" s="61"/>
      <c r="H17" s="2"/>
      <c r="J17" s="15"/>
      <c r="K17" s="5"/>
    </row>
    <row r="18" spans="1:12" ht="15.75" x14ac:dyDescent="0.25">
      <c r="B18" s="60" t="s">
        <v>4</v>
      </c>
      <c r="H18" s="2"/>
      <c r="J18" s="3"/>
      <c r="K18" s="5"/>
    </row>
    <row r="19" spans="1:12" ht="18.75" x14ac:dyDescent="0.25">
      <c r="B19" s="16" t="s">
        <v>5</v>
      </c>
      <c r="H19" s="2"/>
      <c r="J19" s="3"/>
      <c r="K19" s="5"/>
    </row>
    <row r="20" spans="1:12" ht="15.75" x14ac:dyDescent="0.25">
      <c r="B20" s="17" t="s">
        <v>6</v>
      </c>
      <c r="C20" s="18" t="s">
        <v>7</v>
      </c>
      <c r="D20" s="19" t="s">
        <v>8</v>
      </c>
      <c r="E20" s="20" t="s">
        <v>9</v>
      </c>
      <c r="F20" s="20"/>
      <c r="G20" s="17" t="s">
        <v>10</v>
      </c>
      <c r="J20" s="3"/>
      <c r="K20" s="5"/>
    </row>
    <row r="21" spans="1:12" ht="15.75" x14ac:dyDescent="0.25">
      <c r="B21" s="21"/>
      <c r="C21" s="22"/>
      <c r="D21" s="23"/>
      <c r="E21" s="24"/>
      <c r="F21" s="24"/>
      <c r="G21" s="23"/>
      <c r="J21" s="3"/>
      <c r="K21" s="5"/>
    </row>
    <row r="22" spans="1:12" ht="16.5" thickBot="1" x14ac:dyDescent="0.3">
      <c r="B22" s="25"/>
      <c r="C22" s="25"/>
      <c r="D22" s="25" t="s">
        <v>11</v>
      </c>
      <c r="E22" s="8">
        <v>0</v>
      </c>
      <c r="F22" s="8"/>
      <c r="G22" s="25"/>
      <c r="J22" s="3"/>
      <c r="K22" s="5"/>
    </row>
    <row r="23" spans="1:12" ht="16.5" thickTop="1" x14ac:dyDescent="0.25">
      <c r="B23" s="61"/>
      <c r="C23" s="61"/>
      <c r="D23" s="61"/>
      <c r="E23" s="14"/>
      <c r="F23" s="14"/>
      <c r="G23" s="61"/>
      <c r="J23" s="3"/>
    </row>
    <row r="24" spans="1:12" ht="15.75" x14ac:dyDescent="0.25">
      <c r="E24" s="5"/>
      <c r="F24" s="5"/>
      <c r="J24" s="3"/>
    </row>
    <row r="25" spans="1:12" ht="18.75" x14ac:dyDescent="0.25">
      <c r="B25" s="16" t="s">
        <v>12</v>
      </c>
      <c r="E25" s="5"/>
      <c r="F25" s="5"/>
      <c r="J25" s="3"/>
    </row>
    <row r="26" spans="1:12" ht="15.75" x14ac:dyDescent="0.25">
      <c r="B26" s="17" t="s">
        <v>6</v>
      </c>
      <c r="C26" s="17" t="s">
        <v>7</v>
      </c>
      <c r="D26" s="19" t="s">
        <v>8</v>
      </c>
      <c r="E26" s="26" t="s">
        <v>9</v>
      </c>
      <c r="F26" s="26"/>
      <c r="G26" s="17" t="s">
        <v>10</v>
      </c>
      <c r="J26" s="3"/>
    </row>
    <row r="27" spans="1:12" ht="15.75" x14ac:dyDescent="0.25">
      <c r="B27" s="21"/>
      <c r="C27" s="22"/>
      <c r="D27" s="22"/>
      <c r="E27" s="24">
        <v>0</v>
      </c>
      <c r="F27" s="24"/>
      <c r="G27" s="23"/>
      <c r="J27" s="3"/>
    </row>
    <row r="28" spans="1:12" ht="16.5" thickBot="1" x14ac:dyDescent="0.3">
      <c r="B28" s="25"/>
      <c r="C28" s="25"/>
      <c r="D28" s="25" t="s">
        <v>11</v>
      </c>
      <c r="E28" s="8">
        <v>0</v>
      </c>
      <c r="F28" s="8"/>
      <c r="G28" s="25"/>
      <c r="J28" s="3"/>
    </row>
    <row r="29" spans="1:12" ht="16.5" thickTop="1" x14ac:dyDescent="0.25">
      <c r="G29" s="5"/>
      <c r="J29" s="3"/>
    </row>
    <row r="30" spans="1:12" ht="15.75" x14ac:dyDescent="0.25">
      <c r="A30" s="15"/>
      <c r="B30" s="15"/>
      <c r="C30" s="15"/>
      <c r="D30" s="15"/>
      <c r="E30" s="15"/>
      <c r="F30" s="15"/>
      <c r="G30" s="15"/>
      <c r="H30" s="27"/>
      <c r="I30" s="15"/>
      <c r="J30" s="28"/>
      <c r="K30" s="15"/>
      <c r="L30" s="15"/>
    </row>
    <row r="31" spans="1:12" ht="15.75" x14ac:dyDescent="0.25">
      <c r="B31" s="61" t="s">
        <v>13</v>
      </c>
      <c r="H31" s="2"/>
      <c r="J31" s="3"/>
      <c r="K31" s="12"/>
      <c r="L31" s="12"/>
    </row>
    <row r="32" spans="1:12" ht="15.75" x14ac:dyDescent="0.25">
      <c r="B32" s="29" t="s">
        <v>6</v>
      </c>
      <c r="C32" s="29" t="s">
        <v>14</v>
      </c>
      <c r="D32" s="29" t="s">
        <v>15</v>
      </c>
      <c r="E32" s="29" t="s">
        <v>7</v>
      </c>
      <c r="F32" s="29"/>
      <c r="G32" s="30" t="s">
        <v>16</v>
      </c>
      <c r="H32" s="30" t="s">
        <v>17</v>
      </c>
      <c r="I32" s="29" t="s">
        <v>18</v>
      </c>
      <c r="J32" s="30" t="s">
        <v>19</v>
      </c>
      <c r="K32" s="29" t="s">
        <v>20</v>
      </c>
      <c r="L32" s="31" t="s">
        <v>21</v>
      </c>
    </row>
    <row r="33" spans="2:12" s="39" customFormat="1" ht="15.75" x14ac:dyDescent="0.2">
      <c r="B33" s="32" t="s">
        <v>60</v>
      </c>
      <c r="C33" s="33" t="s">
        <v>65</v>
      </c>
      <c r="D33" s="33" t="s">
        <v>61</v>
      </c>
      <c r="E33" s="33">
        <v>1271</v>
      </c>
      <c r="F33" s="34" t="s">
        <v>22</v>
      </c>
      <c r="G33" s="35">
        <f>(G36-G34)*100/116</f>
        <v>5172.4137931034484</v>
      </c>
      <c r="H33" s="36">
        <f>G33*1.107</f>
        <v>5725.8620689655172</v>
      </c>
      <c r="I33" s="36">
        <f>H33-G33</f>
        <v>553.44827586206884</v>
      </c>
      <c r="J33" s="37">
        <f>I33/H33</f>
        <v>9.6657633242999072E-2</v>
      </c>
      <c r="K33" s="38" t="s">
        <v>23</v>
      </c>
    </row>
    <row r="34" spans="2:12" ht="15.75" x14ac:dyDescent="0.25">
      <c r="B34" s="40"/>
      <c r="C34" s="41"/>
      <c r="D34" s="41"/>
      <c r="E34" s="41"/>
      <c r="F34" s="42" t="s">
        <v>24</v>
      </c>
      <c r="G34" s="43">
        <v>0</v>
      </c>
      <c r="H34" s="43">
        <v>0</v>
      </c>
      <c r="I34" s="43"/>
      <c r="J34" s="37"/>
      <c r="K34" s="43"/>
    </row>
    <row r="35" spans="2:12" ht="15.75" x14ac:dyDescent="0.25">
      <c r="B35" s="40"/>
      <c r="C35" s="41"/>
      <c r="D35" s="41"/>
      <c r="E35" s="41"/>
      <c r="F35" s="42" t="s">
        <v>25</v>
      </c>
      <c r="G35" s="44">
        <f>0.16*G33</f>
        <v>827.58620689655174</v>
      </c>
      <c r="H35" s="44">
        <f>0.16*H33</f>
        <v>916.13793103448279</v>
      </c>
      <c r="I35" s="43">
        <f t="shared" ref="I35:I36" si="0">H35-G35</f>
        <v>88.551724137931046</v>
      </c>
      <c r="J35" s="37"/>
      <c r="K35" s="41" t="s">
        <v>23</v>
      </c>
    </row>
    <row r="36" spans="2:12" ht="16.5" thickBot="1" x14ac:dyDescent="0.3">
      <c r="B36" s="40"/>
      <c r="C36" s="41"/>
      <c r="D36" s="41"/>
      <c r="E36" s="41"/>
      <c r="F36" s="42"/>
      <c r="G36" s="45">
        <v>6000</v>
      </c>
      <c r="H36" s="45">
        <v>7000</v>
      </c>
      <c r="I36" s="45">
        <f t="shared" si="0"/>
        <v>1000</v>
      </c>
      <c r="J36" s="37">
        <f>I36/H36</f>
        <v>0.14285714285714285</v>
      </c>
      <c r="K36" s="41"/>
      <c r="L36" s="62">
        <f>G36</f>
        <v>6000</v>
      </c>
    </row>
    <row r="37" spans="2:12" s="39" customFormat="1" ht="16.5" thickTop="1" x14ac:dyDescent="0.2">
      <c r="B37" s="32">
        <v>42104</v>
      </c>
      <c r="C37" s="33" t="s">
        <v>62</v>
      </c>
      <c r="D37" s="33" t="s">
        <v>63</v>
      </c>
      <c r="E37" s="33">
        <v>1316</v>
      </c>
      <c r="F37" s="34" t="s">
        <v>22</v>
      </c>
      <c r="G37" s="35">
        <f>(G40-G38)*100/116</f>
        <v>2586.2068965517242</v>
      </c>
      <c r="H37" s="36">
        <f>G37*1.107</f>
        <v>2862.9310344827586</v>
      </c>
      <c r="I37" s="36">
        <f>H37-G37</f>
        <v>276.72413793103442</v>
      </c>
      <c r="J37" s="37">
        <f>I37/H37</f>
        <v>9.6657633242999072E-2</v>
      </c>
      <c r="K37" s="38" t="s">
        <v>23</v>
      </c>
    </row>
    <row r="38" spans="2:12" ht="15.75" x14ac:dyDescent="0.25">
      <c r="B38" s="40"/>
      <c r="C38" s="41"/>
      <c r="D38" s="41"/>
      <c r="E38" s="41"/>
      <c r="F38" s="42" t="s">
        <v>24</v>
      </c>
      <c r="G38" s="43">
        <v>0</v>
      </c>
      <c r="H38" s="43">
        <v>0</v>
      </c>
      <c r="I38" s="43"/>
      <c r="J38" s="37"/>
      <c r="K38" s="43"/>
    </row>
    <row r="39" spans="2:12" ht="15.75" x14ac:dyDescent="0.25">
      <c r="B39" s="40"/>
      <c r="C39" s="41"/>
      <c r="D39" s="41"/>
      <c r="E39" s="41"/>
      <c r="F39" s="42" t="s">
        <v>25</v>
      </c>
      <c r="G39" s="44">
        <f>0.16*G37</f>
        <v>413.79310344827587</v>
      </c>
      <c r="H39" s="44">
        <f>0.16*H37</f>
        <v>458.06896551724139</v>
      </c>
      <c r="I39" s="43">
        <f t="shared" ref="I39:I40" si="1">H39-G39</f>
        <v>44.275862068965523</v>
      </c>
      <c r="J39" s="37"/>
      <c r="K39" s="41" t="s">
        <v>23</v>
      </c>
    </row>
    <row r="40" spans="2:12" ht="16.5" thickBot="1" x14ac:dyDescent="0.3">
      <c r="B40" s="40"/>
      <c r="C40" s="41"/>
      <c r="D40" s="41"/>
      <c r="E40" s="41"/>
      <c r="F40" s="42"/>
      <c r="G40" s="45">
        <v>3000</v>
      </c>
      <c r="H40" s="45">
        <v>3450</v>
      </c>
      <c r="I40" s="45">
        <f t="shared" si="1"/>
        <v>450</v>
      </c>
      <c r="J40" s="37">
        <f>I40/H40</f>
        <v>0.13043478260869565</v>
      </c>
      <c r="K40" s="41"/>
      <c r="L40" s="62">
        <v>3150</v>
      </c>
    </row>
    <row r="41" spans="2:12" s="39" customFormat="1" ht="16.5" thickTop="1" x14ac:dyDescent="0.2">
      <c r="B41" s="32" t="s">
        <v>66</v>
      </c>
      <c r="C41" s="33" t="s">
        <v>67</v>
      </c>
      <c r="D41" s="33" t="s">
        <v>68</v>
      </c>
      <c r="E41" s="33">
        <v>1523</v>
      </c>
      <c r="F41" s="34" t="s">
        <v>22</v>
      </c>
      <c r="G41" s="35">
        <f>(G44-G42)*100/116</f>
        <v>2586.2068965517242</v>
      </c>
      <c r="H41" s="36">
        <f>G41*1.107</f>
        <v>2862.9310344827586</v>
      </c>
      <c r="I41" s="36">
        <f>H41-G41</f>
        <v>276.72413793103442</v>
      </c>
      <c r="J41" s="37">
        <f>I41/H41</f>
        <v>9.6657633242999072E-2</v>
      </c>
      <c r="K41" s="38" t="s">
        <v>23</v>
      </c>
    </row>
    <row r="42" spans="2:12" ht="15.75" x14ac:dyDescent="0.25">
      <c r="B42" s="40"/>
      <c r="C42" s="41"/>
      <c r="D42" s="41"/>
      <c r="E42" s="41"/>
      <c r="F42" s="42" t="s">
        <v>24</v>
      </c>
      <c r="G42" s="43">
        <v>0</v>
      </c>
      <c r="H42" s="43">
        <v>0</v>
      </c>
      <c r="I42" s="43"/>
      <c r="J42" s="37"/>
      <c r="K42" s="43"/>
    </row>
    <row r="43" spans="2:12" ht="15.75" x14ac:dyDescent="0.25">
      <c r="B43" s="40"/>
      <c r="C43" s="41"/>
      <c r="D43" s="41"/>
      <c r="E43" s="41"/>
      <c r="F43" s="42" t="s">
        <v>25</v>
      </c>
      <c r="G43" s="44">
        <f>0.16*G41</f>
        <v>413.79310344827587</v>
      </c>
      <c r="H43" s="44">
        <f>0.16*H41</f>
        <v>458.06896551724139</v>
      </c>
      <c r="I43" s="43">
        <f t="shared" ref="I43:I44" si="2">H43-G43</f>
        <v>44.275862068965523</v>
      </c>
      <c r="J43" s="37"/>
      <c r="K43" s="41" t="s">
        <v>23</v>
      </c>
    </row>
    <row r="44" spans="2:12" ht="16.5" thickBot="1" x14ac:dyDescent="0.3">
      <c r="B44" s="40"/>
      <c r="C44" s="41"/>
      <c r="D44" s="41"/>
      <c r="E44" s="41"/>
      <c r="F44" s="42"/>
      <c r="G44" s="45">
        <v>3000</v>
      </c>
      <c r="H44" s="45">
        <v>3300</v>
      </c>
      <c r="I44" s="45">
        <f t="shared" si="2"/>
        <v>300</v>
      </c>
      <c r="J44" s="37">
        <f t="shared" ref="J44" si="3">I44/H44</f>
        <v>9.0909090909090912E-2</v>
      </c>
      <c r="K44" s="41"/>
      <c r="L44" s="62">
        <f>G44</f>
        <v>3000</v>
      </c>
    </row>
    <row r="45" spans="2:12" ht="20.25" customHeight="1" thickTop="1" x14ac:dyDescent="0.25">
      <c r="B45" s="40"/>
      <c r="C45" s="40"/>
      <c r="D45" s="40"/>
      <c r="E45" s="40"/>
      <c r="F45" s="40"/>
      <c r="G45" s="40"/>
      <c r="H45" s="40"/>
      <c r="I45" s="40"/>
      <c r="J45" s="37"/>
      <c r="K45" s="40"/>
    </row>
    <row r="46" spans="2:12" ht="16.5" thickBot="1" x14ac:dyDescent="0.3">
      <c r="B46" s="25"/>
      <c r="C46" s="25" t="s">
        <v>11</v>
      </c>
      <c r="D46" s="25"/>
      <c r="E46" s="25"/>
      <c r="F46" s="25"/>
      <c r="G46" s="8">
        <f>G44+G40+G36</f>
        <v>12000</v>
      </c>
      <c r="H46" s="8">
        <f t="shared" ref="H46:L46" si="4">H44+H40+H36</f>
        <v>13750</v>
      </c>
      <c r="I46" s="8">
        <f t="shared" si="4"/>
        <v>1750</v>
      </c>
      <c r="J46" s="8"/>
      <c r="K46" s="8">
        <f t="shared" si="4"/>
        <v>0</v>
      </c>
      <c r="L46" s="8">
        <f t="shared" si="4"/>
        <v>12150</v>
      </c>
    </row>
    <row r="47" spans="2:12" ht="16.5" thickTop="1" x14ac:dyDescent="0.25">
      <c r="G47" s="5"/>
      <c r="H47" s="5"/>
      <c r="I47" s="5"/>
      <c r="J47" s="3"/>
    </row>
    <row r="48" spans="2:12" ht="15.75" x14ac:dyDescent="0.25">
      <c r="D48" s="46"/>
      <c r="G48" s="5"/>
      <c r="H48" s="5"/>
      <c r="I48" s="5"/>
      <c r="J48" s="3"/>
    </row>
    <row r="49" spans="2:10" ht="15.75" x14ac:dyDescent="0.25">
      <c r="G49" s="5"/>
      <c r="H49" s="5"/>
      <c r="I49" s="5"/>
      <c r="J49" s="3"/>
    </row>
    <row r="50" spans="2:10" ht="15.75" x14ac:dyDescent="0.25">
      <c r="G50" s="5"/>
      <c r="H50" s="5"/>
      <c r="I50" s="5"/>
      <c r="J50" s="3"/>
    </row>
    <row r="51" spans="2:10" ht="15.75" x14ac:dyDescent="0.25">
      <c r="B51" s="47" t="s">
        <v>26</v>
      </c>
      <c r="C51" s="48" t="s">
        <v>48</v>
      </c>
      <c r="D51" s="48"/>
      <c r="E51" s="48"/>
      <c r="F51" s="48"/>
      <c r="G51" s="48"/>
      <c r="H51" s="48"/>
      <c r="I51" s="49"/>
    </row>
    <row r="52" spans="2:10" ht="15.75" x14ac:dyDescent="0.25">
      <c r="B52" s="50"/>
      <c r="C52" s="12"/>
      <c r="D52" s="12"/>
      <c r="E52" s="12"/>
      <c r="F52" s="12"/>
      <c r="G52" s="12"/>
      <c r="H52" s="12"/>
      <c r="I52" s="51"/>
    </row>
    <row r="53" spans="2:10" ht="15.75" x14ac:dyDescent="0.25">
      <c r="B53" s="50"/>
      <c r="C53" s="12"/>
      <c r="D53" s="12"/>
      <c r="E53" s="12"/>
      <c r="F53" s="12"/>
      <c r="G53" s="12"/>
      <c r="H53" s="12"/>
      <c r="I53" s="52"/>
    </row>
    <row r="54" spans="2:10" ht="15.75" x14ac:dyDescent="0.25">
      <c r="B54" s="53" t="s">
        <v>27</v>
      </c>
      <c r="C54" s="54"/>
      <c r="D54" s="54"/>
      <c r="E54" s="54"/>
      <c r="F54" s="54"/>
      <c r="G54" s="54"/>
      <c r="H54" s="54"/>
      <c r="I54" s="55"/>
    </row>
    <row r="55" spans="2:10" ht="15.75" x14ac:dyDescent="0.25">
      <c r="H55" s="3"/>
      <c r="J55" s="3"/>
    </row>
    <row r="56" spans="2:10" ht="15.75" x14ac:dyDescent="0.25">
      <c r="B56" s="60" t="s">
        <v>28</v>
      </c>
    </row>
    <row r="57" spans="2:10" ht="15.75" x14ac:dyDescent="0.25">
      <c r="B57" s="61" t="s">
        <v>29</v>
      </c>
    </row>
    <row r="58" spans="2:10" ht="15.75" x14ac:dyDescent="0.25">
      <c r="H58" s="3"/>
    </row>
    <row r="59" spans="2:10" ht="15.75" x14ac:dyDescent="0.25">
      <c r="B59" s="56" t="s">
        <v>30</v>
      </c>
      <c r="G59" s="3"/>
      <c r="J59" s="3"/>
    </row>
    <row r="60" spans="2:10" ht="15.75" x14ac:dyDescent="0.25">
      <c r="H60" s="61"/>
      <c r="J60" s="61"/>
    </row>
    <row r="61" spans="2:10" ht="15.75" x14ac:dyDescent="0.25">
      <c r="B61" s="56" t="s">
        <v>30</v>
      </c>
      <c r="G61" s="3"/>
      <c r="J61" s="3"/>
    </row>
    <row r="62" spans="2:10" ht="15.75" x14ac:dyDescent="0.25">
      <c r="B62" s="57"/>
      <c r="H62" s="2"/>
      <c r="J62" s="3"/>
    </row>
    <row r="63" spans="2:10" ht="15.75" x14ac:dyDescent="0.25">
      <c r="B63" s="58"/>
      <c r="H63" s="2"/>
      <c r="J63" s="3"/>
    </row>
  </sheetData>
  <hyperlinks>
    <hyperlink ref="B5" r:id="rId1"/>
  </hyperlinks>
  <pageMargins left="0.7" right="0.7" top="0.75" bottom="0.75" header="0.3" footer="0.3"/>
  <pageSetup paperSize="9" scale="51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0"/>
  <sheetViews>
    <sheetView view="pageBreakPreview" topLeftCell="B22" zoomScale="60" zoomScaleNormal="100" workbookViewId="0">
      <selection activeCell="K23" sqref="K23"/>
    </sheetView>
  </sheetViews>
  <sheetFormatPr defaultRowHeight="15" x14ac:dyDescent="0.25"/>
  <cols>
    <col min="1" max="1" width="4.85546875" customWidth="1"/>
    <col min="2" max="2" width="14.28515625" customWidth="1"/>
    <col min="3" max="3" width="18" customWidth="1"/>
    <col min="4" max="4" width="22" bestFit="1" customWidth="1"/>
    <col min="5" max="5" width="17.28515625" bestFit="1" customWidth="1"/>
    <col min="6" max="6" width="17.7109375" bestFit="1" customWidth="1"/>
    <col min="7" max="8" width="17.28515625" bestFit="1" customWidth="1"/>
    <col min="9" max="9" width="15.42578125" bestFit="1" customWidth="1"/>
    <col min="10" max="10" width="6.140625" bestFit="1" customWidth="1"/>
    <col min="11" max="11" width="17.28515625" bestFit="1" customWidth="1"/>
    <col min="12" max="12" width="16.85546875" bestFit="1" customWidth="1"/>
  </cols>
  <sheetData>
    <row r="2" spans="2:11" ht="15.75" x14ac:dyDescent="0.25">
      <c r="B2" s="60" t="s">
        <v>31</v>
      </c>
      <c r="C2" s="60"/>
      <c r="D2" s="60"/>
      <c r="H2" s="2"/>
      <c r="J2" s="3"/>
    </row>
    <row r="3" spans="2:11" ht="15.75" x14ac:dyDescent="0.25">
      <c r="B3" s="60" t="s">
        <v>69</v>
      </c>
      <c r="C3" s="60"/>
      <c r="D3" s="60"/>
      <c r="H3" s="2"/>
      <c r="J3" s="3"/>
    </row>
    <row r="4" spans="2:11" ht="15.75" x14ac:dyDescent="0.25">
      <c r="B4" s="61" t="s">
        <v>33</v>
      </c>
      <c r="C4" s="61" t="s">
        <v>34</v>
      </c>
      <c r="D4" s="61"/>
      <c r="H4" s="2"/>
      <c r="J4" s="3"/>
    </row>
    <row r="5" spans="2:11" ht="15.75" x14ac:dyDescent="0.25">
      <c r="B5" s="59" t="s">
        <v>35</v>
      </c>
      <c r="C5" s="61"/>
      <c r="D5" s="61"/>
      <c r="H5" s="2"/>
      <c r="J5" s="3"/>
    </row>
    <row r="6" spans="2:11" ht="15.75" x14ac:dyDescent="0.25">
      <c r="B6" s="60" t="s">
        <v>36</v>
      </c>
      <c r="C6" s="60"/>
      <c r="D6" s="60"/>
      <c r="H6" s="2"/>
      <c r="J6" s="3"/>
    </row>
    <row r="7" spans="2:11" ht="15.75" x14ac:dyDescent="0.25">
      <c r="B7" s="60"/>
      <c r="H7" s="2"/>
      <c r="J7" s="3"/>
    </row>
    <row r="8" spans="2:11" ht="15.75" x14ac:dyDescent="0.25">
      <c r="B8" s="61" t="s">
        <v>70</v>
      </c>
      <c r="H8" s="2"/>
      <c r="J8" s="3"/>
      <c r="K8" s="5"/>
    </row>
    <row r="9" spans="2:11" ht="15.75" x14ac:dyDescent="0.25">
      <c r="H9" s="61"/>
      <c r="J9" s="61"/>
      <c r="K9" s="5"/>
    </row>
    <row r="10" spans="2:11" ht="16.5" thickBot="1" x14ac:dyDescent="0.3">
      <c r="B10" s="6" t="s">
        <v>87</v>
      </c>
      <c r="C10" s="61"/>
      <c r="D10" s="61"/>
      <c r="E10" s="61"/>
      <c r="F10" s="61"/>
      <c r="G10" s="61"/>
      <c r="H10" s="7"/>
      <c r="I10" s="61"/>
      <c r="K10" s="8">
        <v>53500</v>
      </c>
    </row>
    <row r="11" spans="2:11" ht="16.5" thickTop="1" x14ac:dyDescent="0.25">
      <c r="B11" s="61"/>
      <c r="C11" s="61"/>
      <c r="D11" s="61"/>
      <c r="E11" s="61"/>
      <c r="F11" s="61"/>
      <c r="G11" s="61"/>
      <c r="H11" s="9"/>
      <c r="I11" s="61"/>
      <c r="K11" s="10"/>
    </row>
    <row r="12" spans="2:11" ht="15.75" x14ac:dyDescent="0.25">
      <c r="B12" s="61" t="s">
        <v>88</v>
      </c>
      <c r="C12" s="61"/>
      <c r="D12" s="61"/>
      <c r="E12" s="61"/>
      <c r="F12" s="61"/>
      <c r="G12" s="61"/>
      <c r="H12" s="9"/>
      <c r="I12" s="61"/>
      <c r="K12" s="10">
        <f>K10-K14</f>
        <v>-10600</v>
      </c>
    </row>
    <row r="13" spans="2:11" ht="17.25" customHeight="1" x14ac:dyDescent="0.25">
      <c r="B13" s="61"/>
      <c r="C13" s="61"/>
      <c r="D13" s="61"/>
      <c r="E13" s="61"/>
      <c r="F13" s="61"/>
      <c r="G13" s="61"/>
      <c r="H13" s="9"/>
      <c r="I13" s="61"/>
      <c r="K13" s="10"/>
    </row>
    <row r="14" spans="2:11" ht="16.5" thickBot="1" x14ac:dyDescent="0.3">
      <c r="B14" s="61"/>
      <c r="C14" s="61"/>
      <c r="D14" s="61"/>
      <c r="E14" s="61"/>
      <c r="F14" s="61"/>
      <c r="G14" s="61"/>
      <c r="H14" s="9"/>
      <c r="I14" s="61"/>
      <c r="K14" s="8">
        <v>64100</v>
      </c>
    </row>
    <row r="15" spans="2:11" ht="19.5" thickTop="1" x14ac:dyDescent="0.25">
      <c r="B15" s="11" t="s">
        <v>1</v>
      </c>
      <c r="H15" s="2"/>
      <c r="K15" s="5">
        <f>E28</f>
        <v>9100</v>
      </c>
    </row>
    <row r="16" spans="2:11" ht="15.75" x14ac:dyDescent="0.25">
      <c r="H16" s="2"/>
      <c r="K16" s="5"/>
    </row>
    <row r="17" spans="2:11" ht="18.75" x14ac:dyDescent="0.25">
      <c r="B17" s="11" t="s">
        <v>2</v>
      </c>
      <c r="H17" s="2"/>
      <c r="K17" s="5">
        <v>0</v>
      </c>
    </row>
    <row r="18" spans="2:11" ht="15.75" x14ac:dyDescent="0.25">
      <c r="B18" s="12"/>
      <c r="C18" s="2"/>
      <c r="D18" s="2"/>
      <c r="E18" s="2"/>
      <c r="F18" s="2"/>
      <c r="G18" s="2"/>
      <c r="H18" s="13"/>
      <c r="I18" s="2"/>
      <c r="K18" s="14"/>
    </row>
    <row r="19" spans="2:11" ht="16.5" thickBot="1" x14ac:dyDescent="0.3">
      <c r="B19" s="61" t="s">
        <v>3</v>
      </c>
      <c r="H19" s="2"/>
      <c r="K19" s="8">
        <f>K14-K15-K17</f>
        <v>55000</v>
      </c>
    </row>
    <row r="20" spans="2:11" ht="16.5" thickTop="1" x14ac:dyDescent="0.25">
      <c r="B20" s="61"/>
      <c r="H20" s="2"/>
      <c r="J20" s="15"/>
      <c r="K20" s="5"/>
    </row>
    <row r="21" spans="2:11" ht="15.75" x14ac:dyDescent="0.25">
      <c r="B21" s="60" t="s">
        <v>4</v>
      </c>
      <c r="H21" s="2"/>
      <c r="J21" s="3"/>
      <c r="K21" s="5"/>
    </row>
    <row r="22" spans="2:11" ht="18.75" x14ac:dyDescent="0.25">
      <c r="B22" s="16" t="s">
        <v>5</v>
      </c>
      <c r="H22" s="2"/>
      <c r="J22" s="3"/>
      <c r="K22" s="5"/>
    </row>
    <row r="23" spans="2:11" ht="15.75" x14ac:dyDescent="0.25">
      <c r="B23" s="17" t="s">
        <v>6</v>
      </c>
      <c r="C23" s="18" t="s">
        <v>7</v>
      </c>
      <c r="D23" s="19" t="s">
        <v>8</v>
      </c>
      <c r="E23" s="20" t="s">
        <v>9</v>
      </c>
      <c r="F23" s="17" t="s">
        <v>10</v>
      </c>
      <c r="I23" s="3"/>
      <c r="J23" s="5"/>
    </row>
    <row r="24" spans="2:11" ht="15.75" x14ac:dyDescent="0.25">
      <c r="B24" s="17"/>
      <c r="C24" s="18"/>
      <c r="D24" s="19">
        <v>1477</v>
      </c>
      <c r="E24" s="72">
        <v>1500</v>
      </c>
      <c r="F24" s="73" t="s">
        <v>90</v>
      </c>
      <c r="I24" s="3"/>
      <c r="J24" s="5"/>
    </row>
    <row r="25" spans="2:11" ht="15.75" x14ac:dyDescent="0.25">
      <c r="B25" s="17"/>
      <c r="C25" s="18"/>
      <c r="D25" s="19">
        <v>1487</v>
      </c>
      <c r="E25" s="72">
        <v>1400</v>
      </c>
      <c r="F25" s="73" t="s">
        <v>90</v>
      </c>
      <c r="I25" s="3"/>
      <c r="J25" s="5"/>
    </row>
    <row r="26" spans="2:11" ht="15.75" x14ac:dyDescent="0.25">
      <c r="B26" s="17"/>
      <c r="C26" s="18"/>
      <c r="D26" s="19">
        <v>2286</v>
      </c>
      <c r="E26" s="72">
        <v>6200</v>
      </c>
      <c r="F26" s="73" t="s">
        <v>91</v>
      </c>
      <c r="I26" s="3"/>
      <c r="J26" s="5"/>
    </row>
    <row r="27" spans="2:11" ht="15.75" x14ac:dyDescent="0.25">
      <c r="B27" s="21"/>
      <c r="C27" s="22"/>
      <c r="D27" s="23"/>
      <c r="E27" s="24"/>
      <c r="F27" s="23"/>
      <c r="I27" s="3"/>
      <c r="J27" s="5"/>
    </row>
    <row r="28" spans="2:11" ht="16.5" thickBot="1" x14ac:dyDescent="0.3">
      <c r="B28" s="25"/>
      <c r="C28" s="25"/>
      <c r="D28" s="25" t="s">
        <v>11</v>
      </c>
      <c r="E28" s="8">
        <f>SUM(E24:E27)</f>
        <v>9100</v>
      </c>
      <c r="F28" s="25"/>
      <c r="I28" s="3"/>
      <c r="J28" s="5"/>
    </row>
    <row r="29" spans="2:11" ht="16.5" thickTop="1" x14ac:dyDescent="0.25">
      <c r="B29" s="61"/>
      <c r="C29" s="61"/>
      <c r="D29" s="61"/>
      <c r="E29" s="14"/>
      <c r="F29" s="61"/>
      <c r="I29" s="3"/>
    </row>
    <row r="30" spans="2:11" ht="15.75" x14ac:dyDescent="0.25">
      <c r="E30" s="5"/>
      <c r="I30" s="3"/>
    </row>
    <row r="31" spans="2:11" ht="18.75" x14ac:dyDescent="0.25">
      <c r="B31" s="16" t="s">
        <v>12</v>
      </c>
      <c r="E31" s="5"/>
      <c r="I31" s="3"/>
    </row>
    <row r="32" spans="2:11" ht="15.75" x14ac:dyDescent="0.25">
      <c r="B32" s="17" t="s">
        <v>6</v>
      </c>
      <c r="C32" s="17" t="s">
        <v>7</v>
      </c>
      <c r="D32" s="19" t="s">
        <v>8</v>
      </c>
      <c r="E32" s="26" t="s">
        <v>9</v>
      </c>
      <c r="F32" s="17" t="s">
        <v>10</v>
      </c>
      <c r="I32" s="3"/>
    </row>
    <row r="33" spans="1:12" ht="15.75" x14ac:dyDescent="0.25">
      <c r="B33" s="17"/>
      <c r="C33" s="17"/>
      <c r="D33" s="19" t="s">
        <v>93</v>
      </c>
      <c r="E33" s="71">
        <v>9000</v>
      </c>
      <c r="F33" s="17" t="s">
        <v>92</v>
      </c>
      <c r="I33" s="3"/>
    </row>
    <row r="34" spans="1:12" ht="15.75" x14ac:dyDescent="0.25">
      <c r="B34" s="17"/>
      <c r="C34" s="17"/>
      <c r="D34" s="19" t="s">
        <v>93</v>
      </c>
      <c r="E34" s="71">
        <v>9000</v>
      </c>
      <c r="F34" s="17" t="s">
        <v>92</v>
      </c>
      <c r="I34" s="3"/>
    </row>
    <row r="35" spans="1:12" ht="15.75" x14ac:dyDescent="0.25">
      <c r="B35" s="21"/>
      <c r="C35" s="22"/>
      <c r="D35" s="22"/>
      <c r="E35" s="71">
        <v>0</v>
      </c>
      <c r="F35" s="23"/>
      <c r="I35" s="3"/>
    </row>
    <row r="36" spans="1:12" ht="16.5" thickBot="1" x14ac:dyDescent="0.3">
      <c r="B36" s="25"/>
      <c r="C36" s="25"/>
      <c r="D36" s="25" t="s">
        <v>11</v>
      </c>
      <c r="E36" s="8">
        <f>SUM(E33:E35)</f>
        <v>18000</v>
      </c>
      <c r="F36" s="8"/>
      <c r="G36" s="25"/>
      <c r="J36" s="3"/>
    </row>
    <row r="37" spans="1:12" ht="16.5" thickTop="1" x14ac:dyDescent="0.25">
      <c r="G37" s="5"/>
      <c r="J37" s="3"/>
    </row>
    <row r="38" spans="1:12" ht="15.75" x14ac:dyDescent="0.25">
      <c r="A38" s="15"/>
      <c r="B38" s="15"/>
      <c r="C38" s="15"/>
      <c r="D38" s="15"/>
      <c r="E38" s="15"/>
      <c r="F38" s="15"/>
      <c r="G38" s="15"/>
      <c r="H38" s="27"/>
      <c r="I38" s="15"/>
      <c r="J38" s="28"/>
      <c r="K38" s="15"/>
      <c r="L38" s="15"/>
    </row>
    <row r="39" spans="1:12" ht="15.75" x14ac:dyDescent="0.25">
      <c r="B39" s="61" t="s">
        <v>13</v>
      </c>
      <c r="H39" s="2"/>
      <c r="J39" s="3"/>
      <c r="K39" s="12"/>
      <c r="L39" s="12"/>
    </row>
    <row r="40" spans="1:12" ht="15.75" x14ac:dyDescent="0.25">
      <c r="B40" s="29" t="s">
        <v>6</v>
      </c>
      <c r="C40" s="29" t="s">
        <v>14</v>
      </c>
      <c r="D40" s="29" t="s">
        <v>15</v>
      </c>
      <c r="E40" s="29" t="s">
        <v>7</v>
      </c>
      <c r="F40" s="30" t="s">
        <v>16</v>
      </c>
      <c r="G40" s="30" t="s">
        <v>17</v>
      </c>
      <c r="H40" s="29" t="s">
        <v>18</v>
      </c>
      <c r="I40" s="30" t="s">
        <v>19</v>
      </c>
      <c r="J40" s="29" t="s">
        <v>20</v>
      </c>
      <c r="K40" s="31" t="s">
        <v>21</v>
      </c>
    </row>
    <row r="41" spans="1:12" s="39" customFormat="1" ht="15.75" x14ac:dyDescent="0.25">
      <c r="B41" s="32">
        <v>42862</v>
      </c>
      <c r="C41" s="33" t="s">
        <v>74</v>
      </c>
      <c r="D41" s="33" t="s">
        <v>75</v>
      </c>
      <c r="E41" s="33" t="s">
        <v>76</v>
      </c>
      <c r="F41" s="68">
        <v>11000</v>
      </c>
      <c r="G41" s="68">
        <v>12400</v>
      </c>
      <c r="H41" s="68">
        <f t="shared" ref="H41" si="0">G41-F41</f>
        <v>1400</v>
      </c>
      <c r="I41" s="37">
        <f>H41/G41</f>
        <v>0.11290322580645161</v>
      </c>
      <c r="J41" s="41" t="s">
        <v>84</v>
      </c>
      <c r="K41" s="62">
        <f>F41</f>
        <v>11000</v>
      </c>
    </row>
    <row r="42" spans="1:12" s="39" customFormat="1" ht="15.75" x14ac:dyDescent="0.25">
      <c r="B42" s="32">
        <v>42860</v>
      </c>
      <c r="C42" s="33" t="s">
        <v>89</v>
      </c>
      <c r="D42" s="33" t="s">
        <v>77</v>
      </c>
      <c r="E42" s="33" t="s">
        <v>76</v>
      </c>
      <c r="F42" s="68">
        <v>9000</v>
      </c>
      <c r="G42" s="68">
        <v>10000</v>
      </c>
      <c r="H42" s="68">
        <f t="shared" ref="H42" si="1">G42-F42</f>
        <v>1000</v>
      </c>
      <c r="I42" s="37">
        <f>H42/G42</f>
        <v>0.1</v>
      </c>
      <c r="J42" s="41" t="s">
        <v>84</v>
      </c>
      <c r="K42" s="62">
        <f>F42</f>
        <v>9000</v>
      </c>
    </row>
    <row r="43" spans="1:12" s="39" customFormat="1" ht="15.75" x14ac:dyDescent="0.25">
      <c r="B43" s="32" t="s">
        <v>78</v>
      </c>
      <c r="C43" s="33" t="s">
        <v>79</v>
      </c>
      <c r="D43" s="33" t="s">
        <v>80</v>
      </c>
      <c r="E43" s="33">
        <v>1580</v>
      </c>
      <c r="F43" s="68">
        <v>5500</v>
      </c>
      <c r="G43" s="68">
        <v>6900</v>
      </c>
      <c r="H43" s="68">
        <f t="shared" ref="H43" si="2">G43-F43</f>
        <v>1400</v>
      </c>
      <c r="I43" s="37">
        <f t="shared" ref="I43" si="3">H43/G43</f>
        <v>0.20289855072463769</v>
      </c>
      <c r="J43" s="41" t="s">
        <v>84</v>
      </c>
      <c r="K43" s="62">
        <f t="shared" ref="K43:K44" si="4">F43</f>
        <v>5500</v>
      </c>
    </row>
    <row r="44" spans="1:12" s="39" customFormat="1" ht="15.75" x14ac:dyDescent="0.25">
      <c r="B44" s="32" t="s">
        <v>81</v>
      </c>
      <c r="C44" s="33" t="s">
        <v>82</v>
      </c>
      <c r="D44" s="33" t="s">
        <v>83</v>
      </c>
      <c r="E44" s="33">
        <v>1581</v>
      </c>
      <c r="F44" s="68">
        <v>5500</v>
      </c>
      <c r="G44" s="68">
        <v>6900</v>
      </c>
      <c r="H44" s="68">
        <f t="shared" ref="H44" si="5">G44-F44</f>
        <v>1400</v>
      </c>
      <c r="I44" s="37">
        <f t="shared" ref="I44:I51" si="6">H44/G44</f>
        <v>0.20289855072463769</v>
      </c>
      <c r="J44" s="41" t="s">
        <v>84</v>
      </c>
      <c r="K44" s="62">
        <f t="shared" si="4"/>
        <v>5500</v>
      </c>
    </row>
    <row r="45" spans="1:12" ht="20.25" customHeight="1" x14ac:dyDescent="0.25">
      <c r="B45" s="63">
        <v>42862</v>
      </c>
      <c r="C45" s="63" t="s">
        <v>94</v>
      </c>
      <c r="D45" s="63" t="s">
        <v>95</v>
      </c>
      <c r="E45" s="69">
        <v>2286</v>
      </c>
      <c r="F45" s="68">
        <v>4500</v>
      </c>
      <c r="G45" s="68">
        <v>6902</v>
      </c>
      <c r="H45" s="68">
        <f>G45-F45</f>
        <v>2402</v>
      </c>
      <c r="I45" s="37">
        <f>H45/G45</f>
        <v>0.34801506809620397</v>
      </c>
      <c r="J45" s="41" t="s">
        <v>84</v>
      </c>
      <c r="K45" s="70">
        <f>F45</f>
        <v>4500</v>
      </c>
    </row>
    <row r="46" spans="1:12" ht="20.25" customHeight="1" x14ac:dyDescent="0.25">
      <c r="B46" s="40"/>
      <c r="C46" s="40" t="s">
        <v>85</v>
      </c>
      <c r="D46" s="40" t="s">
        <v>86</v>
      </c>
      <c r="E46" s="33">
        <v>1670</v>
      </c>
      <c r="F46" s="68">
        <v>5500</v>
      </c>
      <c r="G46" s="68">
        <v>6901</v>
      </c>
      <c r="H46" s="68">
        <f t="shared" ref="H46:H49" si="7">G46-F46</f>
        <v>1401</v>
      </c>
      <c r="I46" s="37">
        <f t="shared" ref="I46:I49" si="8">H46/G46</f>
        <v>0.20301405593392263</v>
      </c>
      <c r="J46" s="41" t="s">
        <v>84</v>
      </c>
      <c r="K46" s="62">
        <f t="shared" ref="K46:K49" si="9">F46</f>
        <v>5500</v>
      </c>
    </row>
    <row r="47" spans="1:12" ht="20.25" customHeight="1" x14ac:dyDescent="0.25">
      <c r="B47" s="63"/>
      <c r="C47" s="63"/>
      <c r="D47" s="63" t="s">
        <v>86</v>
      </c>
      <c r="E47" s="69">
        <v>1744</v>
      </c>
      <c r="F47" s="68">
        <v>3500</v>
      </c>
      <c r="G47" s="68">
        <v>6903</v>
      </c>
      <c r="H47" s="68">
        <f t="shared" si="7"/>
        <v>3403</v>
      </c>
      <c r="I47" s="37">
        <f t="shared" si="8"/>
        <v>0.49297406924525566</v>
      </c>
      <c r="J47" s="41" t="s">
        <v>84</v>
      </c>
      <c r="K47" s="70">
        <f t="shared" si="9"/>
        <v>3500</v>
      </c>
    </row>
    <row r="48" spans="1:12" ht="20.25" customHeight="1" x14ac:dyDescent="0.25">
      <c r="B48" s="63"/>
      <c r="C48" s="63"/>
      <c r="D48" s="63" t="s">
        <v>86</v>
      </c>
      <c r="E48" s="69">
        <v>2472</v>
      </c>
      <c r="F48" s="68">
        <v>7000</v>
      </c>
      <c r="G48" s="68">
        <v>6904</v>
      </c>
      <c r="H48" s="68">
        <f t="shared" si="7"/>
        <v>-96</v>
      </c>
      <c r="I48" s="37">
        <f t="shared" si="8"/>
        <v>-1.3904982618771726E-2</v>
      </c>
      <c r="J48" s="41" t="s">
        <v>84</v>
      </c>
      <c r="K48" s="70">
        <f t="shared" si="9"/>
        <v>7000</v>
      </c>
    </row>
    <row r="49" spans="2:11" ht="20.25" customHeight="1" x14ac:dyDescent="0.25">
      <c r="B49" s="63"/>
      <c r="C49" s="63"/>
      <c r="D49" s="63" t="s">
        <v>86</v>
      </c>
      <c r="E49" s="69">
        <v>2351</v>
      </c>
      <c r="F49" s="68">
        <v>3500</v>
      </c>
      <c r="G49" s="68">
        <v>6905</v>
      </c>
      <c r="H49" s="68">
        <f t="shared" si="7"/>
        <v>3405</v>
      </c>
      <c r="I49" s="37">
        <f t="shared" si="8"/>
        <v>0.49312092686459086</v>
      </c>
      <c r="J49" s="41" t="s">
        <v>84</v>
      </c>
      <c r="K49" s="70">
        <f t="shared" si="9"/>
        <v>3500</v>
      </c>
    </row>
    <row r="50" spans="2:11" ht="20.25" customHeight="1" x14ac:dyDescent="0.25">
      <c r="B50" s="63"/>
      <c r="C50" s="63"/>
      <c r="D50" s="63"/>
      <c r="E50" s="69"/>
      <c r="F50" s="63"/>
      <c r="G50" s="63"/>
      <c r="H50" s="63"/>
      <c r="I50" s="64"/>
      <c r="J50" s="63"/>
    </row>
    <row r="51" spans="2:11" ht="16.5" thickBot="1" x14ac:dyDescent="0.3">
      <c r="B51" s="25"/>
      <c r="C51" s="25" t="s">
        <v>11</v>
      </c>
      <c r="D51" s="25"/>
      <c r="E51" s="25"/>
      <c r="F51" s="8">
        <f>SUM(F41:F50)</f>
        <v>55000</v>
      </c>
      <c r="G51" s="8">
        <f>SUM(G41:G50)</f>
        <v>70715</v>
      </c>
      <c r="H51" s="8">
        <f>SUM(H41:H50)</f>
        <v>15715</v>
      </c>
      <c r="I51" s="37">
        <f t="shared" si="6"/>
        <v>0.22223007848405571</v>
      </c>
      <c r="J51" s="8"/>
      <c r="K51" s="8">
        <f>SUM(K41:K50)</f>
        <v>55000</v>
      </c>
    </row>
    <row r="52" spans="2:11" ht="16.5" thickTop="1" x14ac:dyDescent="0.25">
      <c r="G52" s="5"/>
      <c r="H52" s="5"/>
      <c r="I52" s="5"/>
      <c r="J52" s="3"/>
    </row>
    <row r="53" spans="2:11" ht="15.75" x14ac:dyDescent="0.25">
      <c r="D53" s="46"/>
      <c r="G53" s="5"/>
      <c r="H53" s="5"/>
      <c r="I53" s="5"/>
      <c r="J53" s="3"/>
    </row>
    <row r="54" spans="2:11" ht="15.75" x14ac:dyDescent="0.25">
      <c r="G54" s="5"/>
      <c r="H54" s="5"/>
      <c r="I54" s="5"/>
      <c r="J54" s="3"/>
    </row>
    <row r="55" spans="2:11" ht="15.75" x14ac:dyDescent="0.25">
      <c r="G55" s="5"/>
      <c r="H55" s="5"/>
      <c r="I55" s="5"/>
      <c r="J55" s="3"/>
    </row>
    <row r="56" spans="2:11" ht="15.75" x14ac:dyDescent="0.25">
      <c r="B56" s="47" t="s">
        <v>26</v>
      </c>
      <c r="C56" s="48"/>
      <c r="D56" s="48"/>
      <c r="E56" s="48"/>
      <c r="F56" s="48"/>
      <c r="G56" s="48"/>
      <c r="H56" s="48"/>
      <c r="I56" s="49"/>
    </row>
    <row r="57" spans="2:11" ht="15.75" x14ac:dyDescent="0.25">
      <c r="B57" s="50"/>
      <c r="C57" s="12"/>
      <c r="D57" s="12"/>
      <c r="E57" s="12"/>
      <c r="F57" s="12"/>
      <c r="G57" s="12"/>
      <c r="H57" s="12"/>
      <c r="I57" s="51"/>
    </row>
    <row r="58" spans="2:11" ht="15.75" x14ac:dyDescent="0.25">
      <c r="B58" s="50"/>
      <c r="C58" s="12"/>
      <c r="D58" s="12"/>
      <c r="E58" s="12"/>
      <c r="F58" s="12"/>
      <c r="G58" s="12"/>
      <c r="H58" s="12"/>
      <c r="I58" s="52"/>
    </row>
    <row r="59" spans="2:11" ht="15.75" x14ac:dyDescent="0.25">
      <c r="B59" s="53" t="s">
        <v>27</v>
      </c>
      <c r="C59" s="54"/>
      <c r="D59" s="54"/>
      <c r="E59" s="54"/>
      <c r="F59" s="54"/>
      <c r="G59" s="54"/>
      <c r="H59" s="54"/>
      <c r="I59" s="55"/>
    </row>
    <row r="60" spans="2:11" ht="15.75" x14ac:dyDescent="0.25">
      <c r="H60" s="3"/>
      <c r="J60" s="3"/>
    </row>
    <row r="61" spans="2:11" ht="15.75" x14ac:dyDescent="0.25">
      <c r="B61" s="60" t="s">
        <v>28</v>
      </c>
    </row>
    <row r="62" spans="2:11" ht="15.75" x14ac:dyDescent="0.25">
      <c r="B62" s="61" t="s">
        <v>29</v>
      </c>
    </row>
    <row r="63" spans="2:11" ht="15.75" x14ac:dyDescent="0.25">
      <c r="B63" s="61"/>
    </row>
    <row r="64" spans="2:11" ht="15.75" x14ac:dyDescent="0.25">
      <c r="H64" s="3"/>
    </row>
    <row r="65" spans="1:13" ht="15.75" x14ac:dyDescent="0.25">
      <c r="B65" s="56" t="s">
        <v>30</v>
      </c>
      <c r="G65" s="3"/>
      <c r="J65" s="3"/>
    </row>
    <row r="66" spans="1:13" ht="15.75" x14ac:dyDescent="0.25">
      <c r="B66" s="56"/>
      <c r="G66" s="3"/>
      <c r="J66" s="3"/>
    </row>
    <row r="67" spans="1:13" ht="15.75" x14ac:dyDescent="0.25">
      <c r="H67" s="61"/>
      <c r="J67" s="61"/>
    </row>
    <row r="68" spans="1:13" ht="15.75" x14ac:dyDescent="0.25">
      <c r="B68" s="56" t="s">
        <v>30</v>
      </c>
      <c r="G68" s="3"/>
      <c r="J68" s="3"/>
    </row>
    <row r="69" spans="1:13" ht="15.75" x14ac:dyDescent="0.25">
      <c r="B69" s="57"/>
      <c r="H69" s="2"/>
      <c r="J69" s="3"/>
    </row>
    <row r="70" spans="1:13" s="66" customFormat="1" ht="20.25" x14ac:dyDescent="0.3">
      <c r="A70"/>
      <c r="B70" s="65" t="s">
        <v>71</v>
      </c>
      <c r="C70" s="65"/>
      <c r="D70" s="225" t="s">
        <v>72</v>
      </c>
      <c r="E70" s="226"/>
      <c r="F70" s="226"/>
      <c r="G70" s="226"/>
      <c r="H70" s="226"/>
      <c r="I70" s="226"/>
      <c r="J70"/>
      <c r="L70"/>
      <c r="M70"/>
    </row>
    <row r="71" spans="1:13" s="66" customFormat="1" ht="20.25" x14ac:dyDescent="0.3">
      <c r="A71"/>
      <c r="B71" s="228" t="s">
        <v>73</v>
      </c>
      <c r="C71" s="65"/>
      <c r="D71" s="225"/>
      <c r="E71" s="226"/>
      <c r="F71" s="226"/>
      <c r="G71" s="226"/>
      <c r="H71" s="226"/>
      <c r="I71" s="226"/>
      <c r="J71"/>
      <c r="L71"/>
      <c r="M71"/>
    </row>
    <row r="72" spans="1:13" s="66" customFormat="1" ht="20.25" x14ac:dyDescent="0.3">
      <c r="A72"/>
      <c r="B72" s="228"/>
      <c r="C72" s="65"/>
      <c r="D72" s="225"/>
      <c r="E72" s="226"/>
      <c r="F72" s="226"/>
      <c r="G72" s="226"/>
      <c r="H72" s="226"/>
      <c r="I72" s="226"/>
      <c r="J72"/>
      <c r="L72"/>
      <c r="M72"/>
    </row>
    <row r="73" spans="1:13" s="66" customFormat="1" ht="20.25" x14ac:dyDescent="0.3">
      <c r="A73"/>
      <c r="B73" s="228"/>
      <c r="C73" s="65"/>
      <c r="D73" s="225"/>
      <c r="E73" s="226"/>
      <c r="F73" s="226"/>
      <c r="G73" s="226"/>
      <c r="H73" s="226"/>
      <c r="I73" s="226"/>
      <c r="J73"/>
      <c r="L73"/>
      <c r="M73"/>
    </row>
    <row r="74" spans="1:13" s="66" customFormat="1" ht="20.25" x14ac:dyDescent="0.3">
      <c r="A74"/>
      <c r="B74" s="228"/>
      <c r="C74" s="65"/>
      <c r="D74" s="225"/>
      <c r="E74" s="226"/>
      <c r="F74" s="226"/>
      <c r="G74" s="226"/>
      <c r="H74" s="226"/>
      <c r="I74" s="226"/>
      <c r="J74"/>
      <c r="L74"/>
      <c r="M74"/>
    </row>
    <row r="75" spans="1:13" s="66" customFormat="1" ht="20.25" x14ac:dyDescent="0.3">
      <c r="A75"/>
      <c r="B75" s="228"/>
      <c r="C75" s="65"/>
      <c r="D75" s="225"/>
      <c r="E75" s="226"/>
      <c r="F75" s="226"/>
      <c r="G75" s="226"/>
      <c r="H75" s="226"/>
      <c r="I75" s="226"/>
      <c r="J75"/>
      <c r="L75"/>
      <c r="M75"/>
    </row>
    <row r="76" spans="1:13" s="66" customFormat="1" ht="20.25" x14ac:dyDescent="0.3">
      <c r="A76"/>
      <c r="B76" s="228"/>
      <c r="C76" s="67"/>
      <c r="D76" s="225"/>
      <c r="E76" s="226"/>
      <c r="F76" s="226"/>
      <c r="G76" s="226"/>
      <c r="H76" s="226"/>
      <c r="I76" s="226"/>
      <c r="J76"/>
      <c r="L76"/>
      <c r="M76"/>
    </row>
    <row r="77" spans="1:13" s="66" customFormat="1" ht="20.25" x14ac:dyDescent="0.3">
      <c r="A77"/>
      <c r="B77" s="228"/>
      <c r="C77" s="67"/>
      <c r="D77" s="225"/>
      <c r="E77" s="226"/>
      <c r="F77" s="226"/>
      <c r="G77" s="226"/>
      <c r="H77" s="226"/>
      <c r="I77" s="226"/>
      <c r="J77"/>
      <c r="L77"/>
      <c r="M77"/>
    </row>
    <row r="78" spans="1:13" ht="20.25" x14ac:dyDescent="0.3">
      <c r="B78" s="228"/>
      <c r="C78" s="67"/>
      <c r="D78" s="225"/>
      <c r="E78" s="226"/>
      <c r="F78" s="226"/>
      <c r="G78" s="226"/>
      <c r="H78" s="226"/>
      <c r="I78" s="226"/>
      <c r="K78" s="66"/>
    </row>
    <row r="79" spans="1:13" ht="20.25" x14ac:dyDescent="0.3">
      <c r="B79" s="228"/>
      <c r="C79" s="67"/>
      <c r="D79" s="225"/>
      <c r="E79" s="226"/>
      <c r="F79" s="226"/>
      <c r="G79" s="226"/>
      <c r="H79" s="226"/>
      <c r="I79" s="226"/>
      <c r="K79" s="66"/>
    </row>
    <row r="80" spans="1:13" ht="21" thickBot="1" x14ac:dyDescent="0.35">
      <c r="B80" s="228"/>
      <c r="C80" s="67"/>
      <c r="D80" s="225"/>
      <c r="E80" s="227"/>
      <c r="F80" s="227"/>
      <c r="G80" s="227"/>
      <c r="H80" s="227"/>
      <c r="I80" s="227"/>
      <c r="K80" s="66"/>
    </row>
  </sheetData>
  <mergeCells count="3">
    <mergeCell ref="D70:D80"/>
    <mergeCell ref="E70:I80"/>
    <mergeCell ref="B71:B80"/>
  </mergeCells>
  <hyperlinks>
    <hyperlink ref="B5" r:id="rId1"/>
  </hyperlinks>
  <pageMargins left="0.7" right="0.7" top="0.75" bottom="0.75" header="0.3" footer="0.3"/>
  <pageSetup paperSize="9" scale="52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opLeftCell="A24" zoomScale="40" zoomScaleNormal="40" workbookViewId="0">
      <selection activeCell="A24" sqref="A1:XFD1048576"/>
    </sheetView>
  </sheetViews>
  <sheetFormatPr defaultRowHeight="25.5" x14ac:dyDescent="0.35"/>
  <cols>
    <col min="1" max="1" width="21.28515625" style="75" customWidth="1"/>
    <col min="2" max="2" width="38.7109375" style="75" customWidth="1"/>
    <col min="3" max="3" width="33.7109375" style="75" customWidth="1"/>
    <col min="4" max="4" width="30.28515625" style="75" customWidth="1"/>
    <col min="5" max="5" width="22.140625" style="75" customWidth="1"/>
    <col min="6" max="6" width="32.5703125" style="75" customWidth="1"/>
    <col min="7" max="7" width="29.28515625" style="75" customWidth="1"/>
    <col min="8" max="9" width="33.140625" style="75" customWidth="1"/>
    <col min="10" max="10" width="26" style="75" customWidth="1"/>
    <col min="11" max="11" width="21.28515625" style="75" customWidth="1"/>
    <col min="12" max="12" width="25.28515625" style="75" bestFit="1" customWidth="1"/>
    <col min="13" max="13" width="23" style="75" customWidth="1"/>
    <col min="14" max="14" width="25.5703125" style="75" bestFit="1" customWidth="1"/>
    <col min="15" max="15" width="28.28515625" style="75" bestFit="1" customWidth="1"/>
    <col min="16" max="16" width="25.7109375" style="75" bestFit="1" customWidth="1"/>
    <col min="17" max="17" width="15.85546875" style="75" bestFit="1" customWidth="1"/>
    <col min="18" max="16384" width="9.140625" style="75"/>
  </cols>
  <sheetData>
    <row r="1" spans="1:17" ht="26.25" x14ac:dyDescent="0.4">
      <c r="A1" s="74" t="s">
        <v>96</v>
      </c>
    </row>
    <row r="2" spans="1:17" ht="26.25" x14ac:dyDescent="0.4">
      <c r="A2" s="74" t="s">
        <v>156</v>
      </c>
      <c r="N2" s="76" t="s">
        <v>97</v>
      </c>
    </row>
    <row r="3" spans="1:17" ht="26.25" x14ac:dyDescent="0.4">
      <c r="A3" s="74" t="s">
        <v>98</v>
      </c>
      <c r="G3" s="77"/>
      <c r="H3" s="77"/>
      <c r="I3" s="77"/>
      <c r="J3" s="78"/>
      <c r="K3" s="77"/>
      <c r="L3" s="79"/>
      <c r="N3" s="76" t="s">
        <v>99</v>
      </c>
      <c r="O3" s="80"/>
    </row>
    <row r="4" spans="1:17" ht="26.25" x14ac:dyDescent="0.4">
      <c r="A4" s="74" t="s">
        <v>100</v>
      </c>
      <c r="G4" s="77"/>
      <c r="H4" s="77"/>
      <c r="I4" s="77"/>
      <c r="J4" s="78"/>
      <c r="K4" s="77"/>
      <c r="L4" s="79"/>
    </row>
    <row r="5" spans="1:17" ht="26.25" x14ac:dyDescent="0.4">
      <c r="A5" s="74" t="s">
        <v>101</v>
      </c>
      <c r="G5" s="77"/>
      <c r="H5" s="77"/>
      <c r="I5" s="77"/>
      <c r="J5" s="78"/>
      <c r="K5" s="77"/>
      <c r="L5" s="79"/>
    </row>
    <row r="6" spans="1:17" ht="26.25" x14ac:dyDescent="0.4">
      <c r="A6" s="74"/>
      <c r="B6" s="81"/>
      <c r="C6" s="81"/>
      <c r="D6" s="82"/>
      <c r="E6" s="82"/>
      <c r="F6" s="83"/>
      <c r="G6" s="84"/>
      <c r="H6" s="84"/>
      <c r="I6" s="84"/>
      <c r="J6" s="85"/>
      <c r="K6" s="82"/>
      <c r="L6" s="85"/>
      <c r="M6" s="82"/>
      <c r="N6" s="82"/>
      <c r="O6" s="82"/>
      <c r="P6" s="82"/>
      <c r="Q6" s="82"/>
    </row>
    <row r="7" spans="1:17" ht="26.25" x14ac:dyDescent="0.4">
      <c r="A7" s="86"/>
      <c r="G7" s="229" t="s">
        <v>85</v>
      </c>
      <c r="H7" s="229"/>
      <c r="I7" s="229"/>
      <c r="J7" s="229"/>
      <c r="K7" s="229"/>
      <c r="L7" s="229"/>
      <c r="M7" s="87"/>
    </row>
    <row r="8" spans="1:17" ht="23.25" customHeight="1" x14ac:dyDescent="0.4">
      <c r="B8" s="74"/>
      <c r="C8" s="74"/>
      <c r="D8" s="88"/>
      <c r="E8" s="88"/>
      <c r="F8" s="88"/>
      <c r="G8" s="229"/>
      <c r="H8" s="229"/>
      <c r="I8" s="229"/>
      <c r="J8" s="229"/>
      <c r="K8" s="229"/>
      <c r="L8" s="229"/>
      <c r="M8" s="89"/>
    </row>
    <row r="9" spans="1:17" ht="23.25" customHeight="1" x14ac:dyDescent="0.4">
      <c r="B9" s="74"/>
      <c r="C9" s="74"/>
      <c r="D9" s="88"/>
      <c r="E9" s="88"/>
      <c r="F9" s="88"/>
      <c r="G9" s="229"/>
      <c r="H9" s="229"/>
      <c r="I9" s="229"/>
      <c r="J9" s="229"/>
      <c r="K9" s="229"/>
      <c r="L9" s="229"/>
      <c r="M9" s="89"/>
    </row>
    <row r="10" spans="1:17" ht="27" customHeight="1" x14ac:dyDescent="0.4">
      <c r="A10" s="75" t="s">
        <v>102</v>
      </c>
      <c r="B10" s="74"/>
      <c r="C10" s="74"/>
      <c r="D10" s="88"/>
      <c r="E10" s="88"/>
      <c r="F10" s="88"/>
      <c r="G10" s="229"/>
      <c r="H10" s="229"/>
      <c r="I10" s="229"/>
      <c r="J10" s="229"/>
      <c r="K10" s="229"/>
      <c r="L10" s="229"/>
      <c r="M10" s="89"/>
      <c r="N10" s="90">
        <v>95000</v>
      </c>
    </row>
    <row r="11" spans="1:17" ht="26.25" customHeight="1" x14ac:dyDescent="0.4">
      <c r="B11" s="74"/>
      <c r="C11" s="74"/>
      <c r="D11" s="88"/>
      <c r="E11" s="88"/>
      <c r="F11" s="88"/>
      <c r="G11" s="229"/>
      <c r="H11" s="229"/>
      <c r="I11" s="229"/>
      <c r="J11" s="229"/>
      <c r="K11" s="229"/>
      <c r="L11" s="229"/>
      <c r="M11" s="89"/>
      <c r="N11" s="91"/>
    </row>
    <row r="12" spans="1:17" ht="26.25" customHeight="1" x14ac:dyDescent="0.4">
      <c r="A12" s="75" t="s">
        <v>103</v>
      </c>
      <c r="B12" s="74"/>
      <c r="C12" s="74"/>
      <c r="D12" s="88"/>
      <c r="E12" s="88"/>
      <c r="F12" s="88"/>
      <c r="G12" s="229"/>
      <c r="H12" s="229"/>
      <c r="I12" s="229"/>
      <c r="J12" s="229"/>
      <c r="K12" s="229"/>
      <c r="L12" s="229"/>
      <c r="M12" s="89"/>
      <c r="N12" s="91">
        <v>100500</v>
      </c>
    </row>
    <row r="13" spans="1:17" ht="26.25" customHeight="1" x14ac:dyDescent="0.4">
      <c r="B13" s="74"/>
      <c r="C13" s="74"/>
      <c r="D13" s="88"/>
      <c r="E13" s="88"/>
      <c r="F13" s="88"/>
      <c r="G13" s="88"/>
      <c r="H13" s="88"/>
      <c r="I13" s="88"/>
      <c r="J13" s="88"/>
      <c r="K13" s="88"/>
      <c r="L13" s="88"/>
      <c r="M13" s="89"/>
      <c r="N13" s="91"/>
    </row>
    <row r="14" spans="1:17" ht="27" customHeight="1" thickBot="1" x14ac:dyDescent="0.45">
      <c r="A14" s="74" t="s">
        <v>104</v>
      </c>
      <c r="B14" s="74"/>
      <c r="C14" s="74"/>
      <c r="D14" s="88"/>
      <c r="E14" s="88"/>
      <c r="F14" s="88"/>
      <c r="G14" s="88"/>
      <c r="H14" s="88"/>
      <c r="I14" s="88"/>
      <c r="J14" s="88"/>
      <c r="K14" s="88"/>
      <c r="L14" s="88"/>
      <c r="M14" s="89"/>
      <c r="N14" s="92">
        <f>N10-N12</f>
        <v>-5500</v>
      </c>
    </row>
    <row r="15" spans="1:17" ht="26.25" customHeight="1" x14ac:dyDescent="0.4">
      <c r="A15" s="74"/>
      <c r="B15" s="74"/>
      <c r="C15" s="74"/>
      <c r="D15" s="88"/>
      <c r="E15" s="88"/>
      <c r="F15" s="88"/>
      <c r="G15" s="88"/>
      <c r="H15" s="88"/>
      <c r="I15" s="88"/>
      <c r="J15" s="88"/>
      <c r="K15" s="88"/>
      <c r="L15" s="88"/>
      <c r="M15" s="89"/>
      <c r="N15" s="93"/>
    </row>
    <row r="16" spans="1:17" ht="26.25" customHeight="1" x14ac:dyDescent="0.4">
      <c r="A16" s="74" t="s">
        <v>105</v>
      </c>
      <c r="D16" s="88"/>
      <c r="E16" s="88"/>
      <c r="F16" s="88"/>
      <c r="G16" s="88"/>
      <c r="H16" s="88"/>
      <c r="I16" s="88"/>
      <c r="J16" s="88"/>
      <c r="K16" s="88"/>
      <c r="L16" s="88"/>
      <c r="M16" s="94"/>
      <c r="N16" s="90">
        <v>0</v>
      </c>
    </row>
    <row r="17" spans="1:14" ht="26.25" customHeight="1" x14ac:dyDescent="0.35">
      <c r="D17" s="88"/>
      <c r="E17" s="88"/>
      <c r="F17" s="88"/>
      <c r="G17" s="88"/>
      <c r="H17" s="88"/>
      <c r="I17" s="88"/>
      <c r="J17" s="88"/>
      <c r="K17" s="88"/>
      <c r="L17" s="88"/>
      <c r="M17" s="89"/>
      <c r="N17" s="91"/>
    </row>
    <row r="18" spans="1:14" ht="26.25" customHeight="1" x14ac:dyDescent="0.4">
      <c r="A18" s="75" t="s">
        <v>106</v>
      </c>
      <c r="D18" s="88"/>
      <c r="E18" s="88"/>
      <c r="F18" s="88"/>
      <c r="G18" s="88"/>
      <c r="H18" s="88"/>
      <c r="I18" s="88"/>
      <c r="J18" s="88"/>
      <c r="K18" s="88"/>
      <c r="L18" s="88"/>
      <c r="M18" s="89"/>
      <c r="N18" s="91">
        <v>0</v>
      </c>
    </row>
    <row r="19" spans="1:14" ht="26.25" customHeight="1" x14ac:dyDescent="0.4">
      <c r="B19" s="74"/>
      <c r="C19" s="74"/>
      <c r="D19" s="88"/>
      <c r="E19" s="88"/>
      <c r="F19" s="88"/>
      <c r="G19" s="88"/>
      <c r="H19" s="88"/>
      <c r="I19" s="88"/>
      <c r="J19" s="88"/>
      <c r="K19" s="88"/>
      <c r="L19" s="88"/>
      <c r="M19" s="89"/>
      <c r="N19" s="91"/>
    </row>
    <row r="20" spans="1:14" ht="27" thickBot="1" x14ac:dyDescent="0.45">
      <c r="A20" s="95" t="s">
        <v>157</v>
      </c>
      <c r="B20" s="95"/>
      <c r="C20" s="95"/>
      <c r="D20" s="96"/>
      <c r="E20" s="96"/>
      <c r="F20" s="96"/>
      <c r="G20" s="96"/>
      <c r="H20" s="96"/>
      <c r="I20" s="96"/>
      <c r="J20" s="97"/>
      <c r="K20" s="96"/>
      <c r="L20" s="98"/>
      <c r="M20" s="99"/>
      <c r="N20" s="100">
        <f>SUM(N14:N19)</f>
        <v>-5500</v>
      </c>
    </row>
    <row r="21" spans="1:14" ht="27.75" thickTop="1" thickBot="1" x14ac:dyDescent="0.45">
      <c r="A21" s="74"/>
      <c r="B21" s="74"/>
      <c r="C21" s="74"/>
      <c r="J21" s="101"/>
      <c r="K21" s="102"/>
      <c r="L21" s="103"/>
      <c r="M21" s="89"/>
    </row>
    <row r="22" spans="1:14" ht="26.25" x14ac:dyDescent="0.4">
      <c r="A22" s="104" t="s">
        <v>107</v>
      </c>
      <c r="B22" s="105"/>
      <c r="C22" s="105"/>
      <c r="D22" s="106"/>
      <c r="L22" s="87"/>
      <c r="M22" s="89"/>
    </row>
    <row r="23" spans="1:14" ht="26.25" x14ac:dyDescent="0.4">
      <c r="A23" s="107" t="s">
        <v>6</v>
      </c>
      <c r="B23" s="108" t="s">
        <v>108</v>
      </c>
      <c r="C23" s="109" t="s">
        <v>9</v>
      </c>
      <c r="D23" s="110" t="s">
        <v>10</v>
      </c>
      <c r="E23" s="111"/>
      <c r="L23" s="87"/>
      <c r="M23" s="89"/>
    </row>
    <row r="24" spans="1:14" ht="26.25" x14ac:dyDescent="0.4">
      <c r="A24" s="107"/>
      <c r="B24" s="112"/>
      <c r="C24" s="113"/>
      <c r="D24" s="114"/>
      <c r="E24" s="111"/>
      <c r="M24" s="89"/>
    </row>
    <row r="25" spans="1:14" ht="26.25" x14ac:dyDescent="0.4">
      <c r="A25" s="115"/>
      <c r="B25" s="116"/>
      <c r="C25" s="117"/>
      <c r="D25" s="118"/>
      <c r="E25" s="111"/>
      <c r="M25" s="89"/>
    </row>
    <row r="26" spans="1:14" ht="27" thickBot="1" x14ac:dyDescent="0.45">
      <c r="A26" s="119"/>
      <c r="B26" s="120" t="s">
        <v>109</v>
      </c>
      <c r="C26" s="121">
        <f>SUM(C24:C24)</f>
        <v>0</v>
      </c>
      <c r="D26" s="122"/>
      <c r="E26" s="111"/>
      <c r="M26" s="89"/>
    </row>
    <row r="27" spans="1:14" ht="27" thickBot="1" x14ac:dyDescent="0.45">
      <c r="A27" s="123"/>
      <c r="B27" s="124"/>
      <c r="C27" s="125"/>
      <c r="D27" s="111"/>
      <c r="E27" s="111"/>
      <c r="G27" s="101"/>
      <c r="H27" s="101"/>
      <c r="I27" s="101"/>
      <c r="K27" s="87"/>
      <c r="M27" s="89"/>
    </row>
    <row r="28" spans="1:14" ht="26.25" x14ac:dyDescent="0.4">
      <c r="A28" s="104" t="s">
        <v>110</v>
      </c>
      <c r="B28" s="126"/>
      <c r="C28" s="127"/>
      <c r="D28" s="128"/>
      <c r="E28" s="129"/>
      <c r="F28" s="130"/>
      <c r="G28" s="131"/>
      <c r="H28" s="131"/>
      <c r="I28" s="131"/>
      <c r="J28" s="132"/>
      <c r="K28" s="131"/>
      <c r="L28" s="131"/>
      <c r="M28" s="89"/>
    </row>
    <row r="29" spans="1:14" ht="26.25" x14ac:dyDescent="0.4">
      <c r="A29" s="107" t="s">
        <v>6</v>
      </c>
      <c r="B29" s="108" t="s">
        <v>108</v>
      </c>
      <c r="C29" s="109" t="s">
        <v>9</v>
      </c>
      <c r="D29" s="110" t="s">
        <v>10</v>
      </c>
      <c r="E29" s="111"/>
      <c r="F29" s="133"/>
      <c r="G29" s="132"/>
      <c r="H29" s="132"/>
      <c r="I29" s="132"/>
      <c r="J29" s="134"/>
      <c r="K29" s="135"/>
      <c r="L29" s="131"/>
      <c r="M29" s="89"/>
    </row>
    <row r="30" spans="1:14" ht="26.25" x14ac:dyDescent="0.4">
      <c r="A30" s="136"/>
      <c r="B30" s="137"/>
      <c r="C30" s="138"/>
      <c r="D30" s="139"/>
      <c r="E30" s="111"/>
      <c r="F30" s="133"/>
      <c r="G30" s="132"/>
      <c r="H30" s="132"/>
      <c r="I30" s="132"/>
      <c r="J30" s="131"/>
      <c r="K30" s="135"/>
      <c r="L30" s="135"/>
      <c r="M30" s="89"/>
    </row>
    <row r="31" spans="1:14" ht="26.25" x14ac:dyDescent="0.4">
      <c r="A31" s="136"/>
      <c r="B31" s="137"/>
      <c r="C31" s="138"/>
      <c r="D31" s="139"/>
      <c r="E31" s="111"/>
      <c r="F31" s="133"/>
      <c r="G31" s="132"/>
      <c r="H31" s="132"/>
      <c r="I31" s="132"/>
      <c r="J31" s="140"/>
      <c r="K31" s="141"/>
      <c r="L31" s="135"/>
      <c r="M31" s="89"/>
    </row>
    <row r="32" spans="1:14" ht="27" thickBot="1" x14ac:dyDescent="0.45">
      <c r="A32" s="142"/>
      <c r="B32" s="120" t="s">
        <v>11</v>
      </c>
      <c r="C32" s="121">
        <f>SUM(C30:C31)</f>
        <v>0</v>
      </c>
      <c r="D32" s="143"/>
      <c r="E32" s="129"/>
      <c r="F32" s="144"/>
      <c r="G32" s="144"/>
      <c r="H32" s="144"/>
      <c r="I32" s="144"/>
      <c r="J32" s="132"/>
      <c r="K32" s="131"/>
      <c r="L32" s="131"/>
      <c r="M32" s="89"/>
      <c r="N32" s="145"/>
    </row>
    <row r="33" spans="1:17" ht="26.25" x14ac:dyDescent="0.4">
      <c r="A33" s="123"/>
      <c r="B33" s="123"/>
      <c r="C33" s="129"/>
      <c r="D33" s="129"/>
      <c r="E33" s="129"/>
      <c r="F33" s="146"/>
      <c r="G33" s="147"/>
      <c r="H33" s="147"/>
      <c r="I33" s="147"/>
      <c r="J33" s="148"/>
      <c r="K33" s="149"/>
      <c r="L33" s="131"/>
      <c r="M33" s="89"/>
    </row>
    <row r="34" spans="1:17" x14ac:dyDescent="0.35">
      <c r="B34" s="150"/>
      <c r="C34" s="150"/>
      <c r="D34" s="150"/>
      <c r="E34" s="150"/>
      <c r="F34" s="150"/>
      <c r="G34" s="150"/>
      <c r="H34" s="150"/>
      <c r="I34" s="150"/>
      <c r="J34" s="151"/>
      <c r="K34" s="150"/>
      <c r="L34" s="152"/>
      <c r="M34" s="89"/>
    </row>
    <row r="35" spans="1:17" ht="26.25" x14ac:dyDescent="0.4">
      <c r="A35" s="153" t="s">
        <v>13</v>
      </c>
      <c r="B35" s="154"/>
      <c r="C35" s="154"/>
      <c r="D35" s="154"/>
      <c r="E35" s="154"/>
      <c r="F35" s="154"/>
      <c r="G35" s="155"/>
      <c r="H35" s="155"/>
      <c r="I35" s="155"/>
      <c r="J35" s="154"/>
      <c r="K35" s="154"/>
      <c r="L35" s="156"/>
      <c r="M35" s="157"/>
      <c r="N35" s="154"/>
      <c r="O35" s="154"/>
      <c r="P35" s="154"/>
    </row>
    <row r="36" spans="1:17" ht="52.5" x14ac:dyDescent="0.4">
      <c r="A36" s="158" t="s">
        <v>6</v>
      </c>
      <c r="B36" s="158" t="s">
        <v>14</v>
      </c>
      <c r="C36" s="108" t="s">
        <v>111</v>
      </c>
      <c r="D36" s="158" t="s">
        <v>15</v>
      </c>
      <c r="E36" s="158" t="s">
        <v>112</v>
      </c>
      <c r="F36" s="159" t="s">
        <v>113</v>
      </c>
      <c r="G36" s="160" t="s">
        <v>114</v>
      </c>
      <c r="H36" s="160" t="s">
        <v>115</v>
      </c>
      <c r="I36" s="161" t="s">
        <v>116</v>
      </c>
      <c r="J36" s="161" t="s">
        <v>117</v>
      </c>
      <c r="K36" s="161" t="s">
        <v>118</v>
      </c>
      <c r="L36" s="162" t="s">
        <v>16</v>
      </c>
      <c r="M36" s="163" t="s">
        <v>119</v>
      </c>
      <c r="N36" s="161" t="s">
        <v>120</v>
      </c>
      <c r="O36" s="161" t="s">
        <v>121</v>
      </c>
      <c r="P36" s="161" t="s">
        <v>122</v>
      </c>
    </row>
    <row r="37" spans="1:17" s="175" customFormat="1" ht="40.5" customHeight="1" x14ac:dyDescent="0.25">
      <c r="A37" s="164">
        <v>43048</v>
      </c>
      <c r="B37" s="164" t="s">
        <v>123</v>
      </c>
      <c r="C37" s="165" t="s">
        <v>124</v>
      </c>
      <c r="D37" s="164" t="s">
        <v>125</v>
      </c>
      <c r="E37" s="166" t="s">
        <v>126</v>
      </c>
      <c r="F37" s="167">
        <v>7000</v>
      </c>
      <c r="G37" s="168">
        <f t="shared" ref="G37:G43" si="0">0.81300857142*F37</f>
        <v>5691.0599999400001</v>
      </c>
      <c r="H37" s="169">
        <f t="shared" ref="H37:H43" si="1">0.05*G37</f>
        <v>284.55299999700003</v>
      </c>
      <c r="I37" s="170">
        <f t="shared" ref="I37:I43" si="2">0.02*G37</f>
        <v>113.82119999880001</v>
      </c>
      <c r="J37" s="169">
        <f>16/100*G37</f>
        <v>910.56959999040009</v>
      </c>
      <c r="K37" s="171">
        <f>G37*6/100</f>
        <v>341.46359999640003</v>
      </c>
      <c r="L37" s="172">
        <f>F37-K37</f>
        <v>6658.5364000035997</v>
      </c>
      <c r="M37" s="173" t="s">
        <v>23</v>
      </c>
      <c r="N37" s="172">
        <v>0</v>
      </c>
      <c r="O37" s="174" t="s">
        <v>127</v>
      </c>
      <c r="P37" s="174" t="s">
        <v>128</v>
      </c>
    </row>
    <row r="38" spans="1:17" s="175" customFormat="1" ht="40.5" customHeight="1" x14ac:dyDescent="0.25">
      <c r="A38" s="164">
        <v>43048</v>
      </c>
      <c r="B38" s="164" t="s">
        <v>129</v>
      </c>
      <c r="C38" s="165" t="s">
        <v>130</v>
      </c>
      <c r="D38" s="164" t="s">
        <v>131</v>
      </c>
      <c r="E38" s="166" t="s">
        <v>126</v>
      </c>
      <c r="F38" s="167">
        <v>3500</v>
      </c>
      <c r="G38" s="168">
        <f t="shared" si="0"/>
        <v>2845.5299999700001</v>
      </c>
      <c r="H38" s="169">
        <f t="shared" si="1"/>
        <v>142.27649999850001</v>
      </c>
      <c r="I38" s="170">
        <f t="shared" si="2"/>
        <v>56.910599999400006</v>
      </c>
      <c r="J38" s="169">
        <f>16/100*G38</f>
        <v>455.28479999520005</v>
      </c>
      <c r="K38" s="171">
        <f>G38*6/100</f>
        <v>170.73179999820002</v>
      </c>
      <c r="L38" s="172">
        <f>F38-K38</f>
        <v>3329.2682000017999</v>
      </c>
      <c r="M38" s="173" t="s">
        <v>23</v>
      </c>
      <c r="N38" s="172"/>
      <c r="O38" s="174" t="s">
        <v>127</v>
      </c>
      <c r="P38" s="174" t="s">
        <v>128</v>
      </c>
    </row>
    <row r="39" spans="1:17" s="175" customFormat="1" ht="40.5" customHeight="1" x14ac:dyDescent="0.25">
      <c r="A39" s="164">
        <v>42835</v>
      </c>
      <c r="B39" s="164" t="s">
        <v>132</v>
      </c>
      <c r="C39" s="165" t="s">
        <v>133</v>
      </c>
      <c r="D39" s="164" t="s">
        <v>134</v>
      </c>
      <c r="E39" s="166">
        <v>3503</v>
      </c>
      <c r="F39" s="167">
        <v>3500</v>
      </c>
      <c r="G39" s="168">
        <f t="shared" si="0"/>
        <v>2845.5299999700001</v>
      </c>
      <c r="H39" s="169">
        <f t="shared" si="1"/>
        <v>142.27649999850001</v>
      </c>
      <c r="I39" s="170">
        <f t="shared" si="2"/>
        <v>56.910599999400006</v>
      </c>
      <c r="J39" s="169">
        <f t="shared" ref="J39:J43" si="3">16/100*G39</f>
        <v>455.28479999520005</v>
      </c>
      <c r="K39" s="171">
        <f t="shared" ref="K39:K43" si="4">G39*6/100</f>
        <v>170.73179999820002</v>
      </c>
      <c r="L39" s="172">
        <f t="shared" ref="L39:L43" si="5">F39-K39</f>
        <v>3329.2682000017999</v>
      </c>
      <c r="M39" s="173" t="s">
        <v>23</v>
      </c>
      <c r="N39" s="172"/>
      <c r="O39" s="174" t="s">
        <v>127</v>
      </c>
      <c r="P39" s="174" t="s">
        <v>128</v>
      </c>
    </row>
    <row r="40" spans="1:17" s="175" customFormat="1" ht="40.5" customHeight="1" x14ac:dyDescent="0.25">
      <c r="A40" s="164">
        <v>43163</v>
      </c>
      <c r="B40" s="164" t="s">
        <v>135</v>
      </c>
      <c r="C40" s="165" t="s">
        <v>136</v>
      </c>
      <c r="D40" s="164" t="s">
        <v>137</v>
      </c>
      <c r="E40" s="166" t="s">
        <v>138</v>
      </c>
      <c r="F40" s="167">
        <v>7000</v>
      </c>
      <c r="G40" s="168">
        <f t="shared" si="0"/>
        <v>5691.0599999400001</v>
      </c>
      <c r="H40" s="169">
        <f t="shared" si="1"/>
        <v>284.55299999700003</v>
      </c>
      <c r="I40" s="170">
        <f t="shared" si="2"/>
        <v>113.82119999880001</v>
      </c>
      <c r="J40" s="169">
        <f t="shared" si="3"/>
        <v>910.56959999040009</v>
      </c>
      <c r="K40" s="171">
        <f t="shared" si="4"/>
        <v>341.46359999640003</v>
      </c>
      <c r="L40" s="172">
        <f t="shared" si="5"/>
        <v>6658.5364000035997</v>
      </c>
      <c r="M40" s="173" t="s">
        <v>23</v>
      </c>
      <c r="N40" s="172"/>
      <c r="O40" s="174" t="s">
        <v>127</v>
      </c>
      <c r="P40" s="174" t="s">
        <v>128</v>
      </c>
    </row>
    <row r="41" spans="1:17" s="175" customFormat="1" ht="40.5" customHeight="1" x14ac:dyDescent="0.25">
      <c r="A41" s="164">
        <v>42835</v>
      </c>
      <c r="B41" s="164" t="s">
        <v>139</v>
      </c>
      <c r="C41" s="165" t="s">
        <v>140</v>
      </c>
      <c r="D41" s="164" t="s">
        <v>141</v>
      </c>
      <c r="E41" s="166">
        <v>3553</v>
      </c>
      <c r="F41" s="167">
        <v>3500</v>
      </c>
      <c r="G41" s="168">
        <f t="shared" si="0"/>
        <v>2845.5299999700001</v>
      </c>
      <c r="H41" s="169">
        <f t="shared" si="1"/>
        <v>142.27649999850001</v>
      </c>
      <c r="I41" s="170">
        <f t="shared" si="2"/>
        <v>56.910599999400006</v>
      </c>
      <c r="J41" s="169">
        <f t="shared" si="3"/>
        <v>455.28479999520005</v>
      </c>
      <c r="K41" s="171">
        <f t="shared" si="4"/>
        <v>170.73179999820002</v>
      </c>
      <c r="L41" s="172">
        <f t="shared" si="5"/>
        <v>3329.2682000017999</v>
      </c>
      <c r="M41" s="173" t="s">
        <v>23</v>
      </c>
      <c r="N41" s="172"/>
      <c r="O41" s="174" t="s">
        <v>127</v>
      </c>
      <c r="P41" s="174" t="s">
        <v>128</v>
      </c>
    </row>
    <row r="42" spans="1:17" s="175" customFormat="1" ht="40.5" customHeight="1" x14ac:dyDescent="0.25">
      <c r="A42" s="164">
        <v>42835</v>
      </c>
      <c r="B42" s="164" t="s">
        <v>139</v>
      </c>
      <c r="C42" s="165" t="s">
        <v>142</v>
      </c>
      <c r="D42" s="164" t="s">
        <v>141</v>
      </c>
      <c r="E42" s="166">
        <v>3553</v>
      </c>
      <c r="F42" s="167">
        <v>7000</v>
      </c>
      <c r="G42" s="168">
        <f t="shared" si="0"/>
        <v>5691.0599999400001</v>
      </c>
      <c r="H42" s="169">
        <f t="shared" si="1"/>
        <v>284.55299999700003</v>
      </c>
      <c r="I42" s="170">
        <f t="shared" si="2"/>
        <v>113.82119999880001</v>
      </c>
      <c r="J42" s="169">
        <f t="shared" si="3"/>
        <v>910.56959999040009</v>
      </c>
      <c r="K42" s="171">
        <f t="shared" si="4"/>
        <v>341.46359999640003</v>
      </c>
      <c r="L42" s="172">
        <f t="shared" si="5"/>
        <v>6658.5364000035997</v>
      </c>
      <c r="M42" s="173" t="s">
        <v>23</v>
      </c>
      <c r="N42" s="172"/>
      <c r="O42" s="174" t="s">
        <v>127</v>
      </c>
      <c r="P42" s="174" t="s">
        <v>128</v>
      </c>
    </row>
    <row r="43" spans="1:17" s="175" customFormat="1" ht="40.5" customHeight="1" x14ac:dyDescent="0.25">
      <c r="A43" s="164" t="s">
        <v>143</v>
      </c>
      <c r="B43" s="164" t="s">
        <v>144</v>
      </c>
      <c r="C43" s="165" t="s">
        <v>145</v>
      </c>
      <c r="D43" s="164" t="s">
        <v>146</v>
      </c>
      <c r="E43" s="166" t="s">
        <v>147</v>
      </c>
      <c r="F43" s="167">
        <v>17500</v>
      </c>
      <c r="G43" s="168">
        <f t="shared" si="0"/>
        <v>14227.64999985</v>
      </c>
      <c r="H43" s="169">
        <f t="shared" si="1"/>
        <v>711.38249999250002</v>
      </c>
      <c r="I43" s="170">
        <f t="shared" si="2"/>
        <v>284.55299999700003</v>
      </c>
      <c r="J43" s="169">
        <f t="shared" si="3"/>
        <v>2276.4239999760002</v>
      </c>
      <c r="K43" s="171">
        <f t="shared" si="4"/>
        <v>853.65899999099997</v>
      </c>
      <c r="L43" s="172">
        <f t="shared" si="5"/>
        <v>16646.341000009001</v>
      </c>
      <c r="M43" s="173" t="s">
        <v>23</v>
      </c>
      <c r="N43" s="172"/>
      <c r="O43" s="174" t="s">
        <v>127</v>
      </c>
      <c r="P43" s="174" t="s">
        <v>128</v>
      </c>
    </row>
    <row r="44" spans="1:17" s="175" customFormat="1" ht="40.5" customHeight="1" x14ac:dyDescent="0.25">
      <c r="A44" s="164"/>
      <c r="B44" s="164"/>
      <c r="C44" s="164"/>
      <c r="D44" s="176"/>
      <c r="E44" s="177"/>
      <c r="F44" s="172"/>
      <c r="G44" s="178"/>
      <c r="H44" s="179"/>
      <c r="I44" s="172"/>
      <c r="J44" s="180"/>
      <c r="K44" s="172"/>
      <c r="L44" s="181"/>
      <c r="M44" s="172"/>
      <c r="N44" s="174"/>
      <c r="O44" s="174"/>
      <c r="P44" s="174"/>
    </row>
    <row r="45" spans="1:17" ht="27" thickBot="1" x14ac:dyDescent="0.45">
      <c r="A45" s="182" t="s">
        <v>148</v>
      </c>
      <c r="B45" s="182"/>
      <c r="C45" s="182"/>
      <c r="D45" s="183"/>
      <c r="E45" s="177"/>
      <c r="F45" s="184">
        <f t="shared" ref="F45:L45" si="6">SUM(F37:F44)</f>
        <v>49000</v>
      </c>
      <c r="G45" s="185">
        <f t="shared" si="6"/>
        <v>39837.419999580001</v>
      </c>
      <c r="H45" s="185">
        <f t="shared" si="6"/>
        <v>1991.8709999790003</v>
      </c>
      <c r="I45" s="184">
        <f t="shared" si="6"/>
        <v>796.74839999160008</v>
      </c>
      <c r="J45" s="186">
        <f t="shared" si="6"/>
        <v>6373.9871999328006</v>
      </c>
      <c r="K45" s="184">
        <f t="shared" si="6"/>
        <v>2390.2451999748</v>
      </c>
      <c r="L45" s="187">
        <f t="shared" si="6"/>
        <v>46609.754800025199</v>
      </c>
      <c r="M45" s="184"/>
      <c r="N45" s="188"/>
      <c r="O45" s="188"/>
      <c r="P45" s="188"/>
    </row>
    <row r="46" spans="1:17" ht="27" thickTop="1" x14ac:dyDescent="0.4">
      <c r="A46" s="189"/>
      <c r="B46" s="189"/>
      <c r="C46" s="189"/>
      <c r="D46" s="190"/>
      <c r="E46" s="191"/>
      <c r="F46" s="191"/>
      <c r="G46" s="192"/>
      <c r="H46" s="192"/>
      <c r="I46" s="192"/>
      <c r="J46" s="191"/>
      <c r="K46" s="193"/>
      <c r="L46" s="193"/>
      <c r="M46" s="193"/>
      <c r="N46" s="193"/>
      <c r="O46" s="123"/>
      <c r="P46" s="123"/>
      <c r="Q46" s="123"/>
    </row>
    <row r="47" spans="1:17" ht="27" thickBot="1" x14ac:dyDescent="0.45">
      <c r="A47" s="189"/>
      <c r="B47" s="189"/>
      <c r="C47" s="189"/>
      <c r="D47" s="190"/>
      <c r="E47" s="191"/>
      <c r="F47" s="191"/>
      <c r="G47" s="192"/>
      <c r="H47" s="192"/>
      <c r="I47" s="192"/>
      <c r="J47" s="194"/>
      <c r="K47" s="195"/>
      <c r="L47" s="194"/>
      <c r="M47" s="191"/>
      <c r="N47" s="193"/>
      <c r="O47" s="193"/>
      <c r="P47" s="193"/>
      <c r="Q47" s="193"/>
    </row>
    <row r="48" spans="1:17" ht="26.25" x14ac:dyDescent="0.35">
      <c r="A48" s="196"/>
      <c r="B48" s="197"/>
      <c r="C48" s="197"/>
      <c r="D48" s="197"/>
      <c r="E48" s="197"/>
      <c r="F48" s="197"/>
      <c r="G48" s="198"/>
      <c r="H48" s="198"/>
      <c r="I48" s="198"/>
      <c r="J48" s="199"/>
      <c r="K48" s="200"/>
      <c r="L48" s="200"/>
      <c r="M48" s="193"/>
      <c r="N48" s="193"/>
      <c r="O48" s="193"/>
      <c r="P48" s="193"/>
      <c r="Q48" s="193"/>
    </row>
    <row r="49" spans="1:17" ht="26.25" x14ac:dyDescent="0.35">
      <c r="A49" s="201"/>
      <c r="B49" s="202"/>
      <c r="C49" s="202"/>
      <c r="D49" s="202"/>
      <c r="E49" s="202"/>
      <c r="F49" s="202"/>
      <c r="G49" s="202"/>
      <c r="H49" s="202"/>
      <c r="I49" s="202"/>
      <c r="J49" s="203"/>
      <c r="K49" s="193"/>
      <c r="L49" s="193"/>
      <c r="M49" s="193"/>
      <c r="N49" s="193"/>
      <c r="O49" s="193"/>
      <c r="P49" s="193"/>
      <c r="Q49" s="193"/>
    </row>
    <row r="50" spans="1:17" ht="26.25" x14ac:dyDescent="0.35">
      <c r="A50" s="201" t="s">
        <v>149</v>
      </c>
      <c r="B50" s="202"/>
      <c r="C50" s="202" t="s">
        <v>150</v>
      </c>
      <c r="D50" s="202"/>
      <c r="E50" s="202"/>
      <c r="F50" s="202" t="s">
        <v>151</v>
      </c>
      <c r="G50" s="202"/>
      <c r="H50" s="202"/>
      <c r="I50" s="202"/>
      <c r="J50" s="204"/>
      <c r="K50" s="193"/>
      <c r="L50" s="205"/>
      <c r="M50" s="193"/>
      <c r="N50" s="193"/>
      <c r="O50" s="193"/>
      <c r="P50" s="193"/>
      <c r="Q50" s="193"/>
    </row>
    <row r="51" spans="1:17" ht="26.25" x14ac:dyDescent="0.35">
      <c r="A51" s="206"/>
      <c r="B51" s="150"/>
      <c r="C51" s="150"/>
      <c r="D51" s="150"/>
      <c r="E51" s="150"/>
      <c r="F51" s="150"/>
      <c r="G51" s="150"/>
      <c r="H51" s="150"/>
      <c r="I51" s="150"/>
      <c r="J51" s="207"/>
      <c r="K51" s="193"/>
      <c r="L51" s="193"/>
      <c r="M51" s="193"/>
      <c r="N51" s="193"/>
      <c r="O51" s="193"/>
      <c r="P51" s="193"/>
      <c r="Q51" s="193"/>
    </row>
    <row r="52" spans="1:17" ht="27" thickBot="1" x14ac:dyDescent="0.4">
      <c r="A52" s="208" t="s">
        <v>27</v>
      </c>
      <c r="B52" s="209"/>
      <c r="C52" s="209"/>
      <c r="D52" s="209"/>
      <c r="E52" s="209"/>
      <c r="F52" s="209"/>
      <c r="G52" s="209"/>
      <c r="H52" s="209"/>
      <c r="I52" s="209"/>
      <c r="J52" s="210"/>
      <c r="K52" s="193"/>
      <c r="L52" s="193"/>
      <c r="M52" s="193"/>
      <c r="N52" s="193"/>
      <c r="O52" s="193"/>
      <c r="P52" s="193"/>
      <c r="Q52" s="193"/>
    </row>
    <row r="53" spans="1:17" ht="26.25" x14ac:dyDescent="0.35">
      <c r="A53" s="211"/>
      <c r="B53" s="150"/>
      <c r="C53" s="150"/>
      <c r="D53" s="150"/>
      <c r="E53" s="150"/>
      <c r="F53" s="150"/>
      <c r="G53" s="150"/>
      <c r="H53" s="150"/>
      <c r="I53" s="150"/>
      <c r="J53" s="150"/>
      <c r="K53" s="193"/>
      <c r="L53" s="193"/>
      <c r="M53" s="193"/>
      <c r="N53" s="193"/>
      <c r="O53" s="193"/>
      <c r="P53" s="193"/>
      <c r="Q53" s="193"/>
    </row>
    <row r="54" spans="1:17" ht="26.25" customHeight="1" x14ac:dyDescent="0.4">
      <c r="A54" s="212" t="s">
        <v>28</v>
      </c>
      <c r="G54" s="193"/>
      <c r="H54" s="193"/>
      <c r="I54" s="193"/>
      <c r="J54" s="193"/>
      <c r="K54" s="229" t="s">
        <v>85</v>
      </c>
      <c r="L54" s="229"/>
      <c r="M54" s="229"/>
      <c r="N54" s="213"/>
    </row>
    <row r="55" spans="1:17" ht="25.5" customHeight="1" x14ac:dyDescent="0.4">
      <c r="A55" s="140" t="s">
        <v>30</v>
      </c>
      <c r="B55" s="140"/>
      <c r="C55" s="140"/>
      <c r="F55" s="87"/>
      <c r="G55" s="193"/>
      <c r="H55" s="193"/>
      <c r="I55" s="193"/>
      <c r="J55" s="193"/>
      <c r="K55" s="229"/>
      <c r="L55" s="229"/>
      <c r="M55" s="229"/>
      <c r="N55" s="213"/>
    </row>
    <row r="56" spans="1:17" ht="26.25" x14ac:dyDescent="0.4">
      <c r="A56" s="140"/>
      <c r="B56" s="140"/>
      <c r="C56" s="140"/>
      <c r="F56" s="87"/>
      <c r="G56" s="193"/>
      <c r="H56" s="193"/>
      <c r="I56" s="193"/>
      <c r="J56" s="193"/>
      <c r="K56" s="229"/>
      <c r="L56" s="229"/>
      <c r="M56" s="229"/>
      <c r="N56" s="213"/>
    </row>
    <row r="57" spans="1:17" ht="26.25" x14ac:dyDescent="0.4">
      <c r="A57" s="140" t="s">
        <v>30</v>
      </c>
      <c r="B57" s="140"/>
      <c r="C57" s="140"/>
      <c r="F57" s="87"/>
      <c r="G57" s="193"/>
      <c r="H57" s="193"/>
      <c r="I57" s="193"/>
      <c r="J57" s="193"/>
      <c r="K57" s="229"/>
      <c r="L57" s="229"/>
      <c r="M57" s="229"/>
      <c r="N57" s="213"/>
    </row>
    <row r="58" spans="1:17" ht="26.25" x14ac:dyDescent="0.4">
      <c r="A58" s="140"/>
      <c r="B58" s="140"/>
      <c r="C58" s="140"/>
      <c r="F58" s="87"/>
      <c r="J58" s="214"/>
      <c r="K58" s="229"/>
      <c r="L58" s="229"/>
      <c r="M58" s="229"/>
      <c r="N58" s="88"/>
    </row>
    <row r="59" spans="1:17" ht="26.25" x14ac:dyDescent="0.4">
      <c r="A59" s="140" t="s">
        <v>152</v>
      </c>
      <c r="B59" s="140"/>
      <c r="C59" s="140"/>
      <c r="F59" s="87"/>
      <c r="J59" s="214"/>
      <c r="K59" s="229"/>
      <c r="L59" s="229"/>
      <c r="M59" s="229"/>
      <c r="N59" s="88"/>
    </row>
    <row r="60" spans="1:17" ht="26.25" x14ac:dyDescent="0.4">
      <c r="A60" s="140"/>
      <c r="B60" s="140"/>
      <c r="C60" s="140"/>
      <c r="F60" s="87"/>
      <c r="G60" s="87"/>
      <c r="H60" s="87"/>
      <c r="I60" s="87"/>
      <c r="J60" s="214"/>
      <c r="K60" s="214"/>
      <c r="L60" s="214"/>
      <c r="M60" s="214"/>
      <c r="N60" s="88"/>
    </row>
    <row r="61" spans="1:17" ht="26.25" x14ac:dyDescent="0.4">
      <c r="F61" s="215"/>
      <c r="G61" s="215"/>
      <c r="H61" s="215"/>
      <c r="I61" s="215"/>
      <c r="J61" s="215"/>
      <c r="K61" s="215"/>
      <c r="L61" s="215"/>
      <c r="M61" s="215"/>
      <c r="N61" s="88"/>
    </row>
    <row r="62" spans="1:17" ht="26.25" x14ac:dyDescent="0.4">
      <c r="A62" s="216" t="s">
        <v>153</v>
      </c>
      <c r="B62" s="216"/>
      <c r="C62" s="217"/>
      <c r="D62" s="218"/>
      <c r="E62" s="74" t="s">
        <v>154</v>
      </c>
      <c r="F62" s="218"/>
      <c r="G62" s="74"/>
      <c r="H62" s="74"/>
      <c r="I62" s="74"/>
      <c r="K62" s="215"/>
      <c r="L62" s="215"/>
      <c r="M62" s="215"/>
      <c r="N62" s="88"/>
    </row>
    <row r="63" spans="1:17" ht="26.25" x14ac:dyDescent="0.4">
      <c r="A63" s="218"/>
      <c r="B63" s="219"/>
      <c r="C63" s="220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150"/>
    </row>
    <row r="64" spans="1:17" ht="26.25" x14ac:dyDescent="0.4">
      <c r="A64" s="220"/>
      <c r="B64" s="219"/>
      <c r="C64" s="220"/>
      <c r="D64" s="215"/>
      <c r="E64" s="74" t="s">
        <v>155</v>
      </c>
      <c r="F64" s="215"/>
      <c r="G64" s="215"/>
      <c r="H64" s="215"/>
      <c r="I64" s="215"/>
      <c r="J64" s="215"/>
      <c r="K64" s="215"/>
      <c r="L64" s="215"/>
      <c r="M64" s="215"/>
      <c r="N64" s="150"/>
    </row>
    <row r="65" spans="1:14" ht="26.25" x14ac:dyDescent="0.4">
      <c r="A65" s="220"/>
      <c r="B65" s="219"/>
      <c r="C65" s="220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150"/>
    </row>
    <row r="66" spans="1:14" ht="26.25" x14ac:dyDescent="0.4">
      <c r="A66" s="220"/>
      <c r="B66" s="219"/>
      <c r="C66" s="220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150"/>
    </row>
    <row r="67" spans="1:14" ht="26.25" x14ac:dyDescent="0.4">
      <c r="A67" s="220"/>
      <c r="B67" s="219"/>
      <c r="C67" s="220"/>
      <c r="D67" s="215"/>
      <c r="E67" s="215"/>
      <c r="F67" s="215"/>
      <c r="G67" s="215"/>
      <c r="H67" s="215"/>
      <c r="I67" s="215"/>
      <c r="J67" s="215"/>
      <c r="K67" s="215"/>
      <c r="L67" s="215"/>
      <c r="M67" s="215"/>
      <c r="N67" s="150"/>
    </row>
    <row r="68" spans="1:14" ht="26.25" x14ac:dyDescent="0.4">
      <c r="A68" s="220"/>
      <c r="B68" s="221"/>
      <c r="C68" s="220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150"/>
    </row>
    <row r="69" spans="1:14" ht="26.25" x14ac:dyDescent="0.4">
      <c r="A69" s="220"/>
      <c r="B69" s="221"/>
      <c r="C69" s="220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150"/>
    </row>
    <row r="70" spans="1:14" ht="26.25" x14ac:dyDescent="0.4">
      <c r="A70" s="220"/>
      <c r="B70" s="221"/>
      <c r="C70" s="220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150"/>
    </row>
    <row r="71" spans="1:14" ht="26.25" x14ac:dyDescent="0.4">
      <c r="A71" s="220"/>
      <c r="B71" s="221"/>
      <c r="C71" s="220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150"/>
    </row>
    <row r="72" spans="1:14" ht="26.25" x14ac:dyDescent="0.4">
      <c r="A72" s="220"/>
      <c r="B72" s="221"/>
      <c r="C72" s="220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150"/>
    </row>
    <row r="73" spans="1:14" ht="26.25" x14ac:dyDescent="0.4">
      <c r="A73" s="222"/>
      <c r="B73" s="221"/>
      <c r="C73" s="223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150"/>
    </row>
  </sheetData>
  <mergeCells count="2">
    <mergeCell ref="G7:L12"/>
    <mergeCell ref="K54:M59"/>
  </mergeCells>
  <pageMargins left="0.7" right="0.7" top="0.37" bottom="0.75" header="0.3" footer="0.3"/>
  <pageSetup paperSize="9" scale="29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opLeftCell="A19" zoomScale="40" zoomScaleNormal="40" workbookViewId="0">
      <selection activeCell="A19" sqref="A1:XFD1048576"/>
    </sheetView>
  </sheetViews>
  <sheetFormatPr defaultRowHeight="25.5" x14ac:dyDescent="0.35"/>
  <cols>
    <col min="1" max="1" width="21.28515625" style="75" customWidth="1"/>
    <col min="2" max="2" width="38.7109375" style="75" customWidth="1"/>
    <col min="3" max="3" width="33.7109375" style="75" customWidth="1"/>
    <col min="4" max="4" width="30.28515625" style="75" customWidth="1"/>
    <col min="5" max="5" width="22.140625" style="75" customWidth="1"/>
    <col min="6" max="6" width="32.5703125" style="75" customWidth="1"/>
    <col min="7" max="7" width="29.28515625" style="75" customWidth="1"/>
    <col min="8" max="9" width="33.140625" style="75" customWidth="1"/>
    <col min="10" max="10" width="26" style="75" customWidth="1"/>
    <col min="11" max="11" width="21.28515625" style="75" customWidth="1"/>
    <col min="12" max="12" width="25.28515625" style="75" bestFit="1" customWidth="1"/>
    <col min="13" max="13" width="23" style="75" customWidth="1"/>
    <col min="14" max="14" width="25.5703125" style="75" bestFit="1" customWidth="1"/>
    <col min="15" max="15" width="28.28515625" style="75" bestFit="1" customWidth="1"/>
    <col min="16" max="16" width="25.7109375" style="75" bestFit="1" customWidth="1"/>
    <col min="17" max="17" width="15.85546875" style="75" bestFit="1" customWidth="1"/>
    <col min="18" max="16384" width="9.140625" style="75"/>
  </cols>
  <sheetData>
    <row r="1" spans="1:17" ht="26.25" x14ac:dyDescent="0.4">
      <c r="A1" s="74" t="s">
        <v>158</v>
      </c>
    </row>
    <row r="2" spans="1:17" ht="26.25" x14ac:dyDescent="0.4">
      <c r="A2" s="74" t="s">
        <v>159</v>
      </c>
      <c r="N2" s="76" t="s">
        <v>97</v>
      </c>
    </row>
    <row r="3" spans="1:17" ht="26.25" x14ac:dyDescent="0.4">
      <c r="A3" s="74" t="s">
        <v>98</v>
      </c>
      <c r="G3" s="77"/>
      <c r="H3" s="77"/>
      <c r="I3" s="77"/>
      <c r="J3" s="78"/>
      <c r="K3" s="77"/>
      <c r="L3" s="79"/>
      <c r="N3" s="76" t="s">
        <v>99</v>
      </c>
      <c r="O3" s="80"/>
    </row>
    <row r="4" spans="1:17" ht="26.25" x14ac:dyDescent="0.4">
      <c r="A4" s="74" t="s">
        <v>100</v>
      </c>
      <c r="G4" s="77"/>
      <c r="H4" s="77"/>
      <c r="I4" s="77"/>
      <c r="J4" s="78"/>
      <c r="K4" s="77"/>
      <c r="L4" s="79"/>
    </row>
    <row r="5" spans="1:17" ht="26.25" x14ac:dyDescent="0.4">
      <c r="A5" s="74" t="s">
        <v>101</v>
      </c>
      <c r="G5" s="77"/>
      <c r="H5" s="77"/>
      <c r="I5" s="77"/>
      <c r="J5" s="78"/>
      <c r="K5" s="77"/>
      <c r="L5" s="79"/>
    </row>
    <row r="6" spans="1:17" ht="26.25" x14ac:dyDescent="0.4">
      <c r="A6" s="74"/>
      <c r="B6" s="81"/>
      <c r="C6" s="81"/>
      <c r="D6" s="82"/>
      <c r="E6" s="82"/>
      <c r="F6" s="83"/>
      <c r="G6" s="84"/>
      <c r="H6" s="84"/>
      <c r="I6" s="84"/>
      <c r="J6" s="85"/>
      <c r="K6" s="82"/>
      <c r="L6" s="85"/>
      <c r="M6" s="82"/>
      <c r="N6" s="82"/>
      <c r="O6" s="82"/>
      <c r="P6" s="82"/>
      <c r="Q6" s="82"/>
    </row>
    <row r="7" spans="1:17" ht="26.25" x14ac:dyDescent="0.4">
      <c r="A7" s="86"/>
      <c r="G7" s="229" t="s">
        <v>85</v>
      </c>
      <c r="H7" s="229"/>
      <c r="I7" s="229"/>
      <c r="J7" s="229"/>
      <c r="K7" s="229"/>
      <c r="L7" s="229"/>
      <c r="M7" s="87"/>
    </row>
    <row r="8" spans="1:17" ht="23.25" customHeight="1" x14ac:dyDescent="0.4">
      <c r="B8" s="74"/>
      <c r="C8" s="74"/>
      <c r="D8" s="88"/>
      <c r="E8" s="88"/>
      <c r="F8" s="88"/>
      <c r="G8" s="229"/>
      <c r="H8" s="229"/>
      <c r="I8" s="229"/>
      <c r="J8" s="229"/>
      <c r="K8" s="229"/>
      <c r="L8" s="229"/>
      <c r="M8" s="89"/>
    </row>
    <row r="9" spans="1:17" ht="23.25" customHeight="1" x14ac:dyDescent="0.4">
      <c r="B9" s="74"/>
      <c r="C9" s="74"/>
      <c r="D9" s="88"/>
      <c r="E9" s="88"/>
      <c r="F9" s="88"/>
      <c r="G9" s="229"/>
      <c r="H9" s="229"/>
      <c r="I9" s="229"/>
      <c r="J9" s="229"/>
      <c r="K9" s="229"/>
      <c r="L9" s="229"/>
      <c r="M9" s="89"/>
    </row>
    <row r="10" spans="1:17" ht="27" customHeight="1" x14ac:dyDescent="0.4">
      <c r="A10" s="75" t="s">
        <v>102</v>
      </c>
      <c r="B10" s="74"/>
      <c r="C10" s="74"/>
      <c r="D10" s="88"/>
      <c r="E10" s="88"/>
      <c r="F10" s="88"/>
      <c r="G10" s="229"/>
      <c r="H10" s="229"/>
      <c r="I10" s="229"/>
      <c r="J10" s="229"/>
      <c r="K10" s="229"/>
      <c r="L10" s="229"/>
      <c r="M10" s="89"/>
      <c r="N10" s="90">
        <v>196000</v>
      </c>
    </row>
    <row r="11" spans="1:17" ht="26.25" customHeight="1" x14ac:dyDescent="0.4">
      <c r="B11" s="74"/>
      <c r="C11" s="74"/>
      <c r="D11" s="88"/>
      <c r="E11" s="88"/>
      <c r="F11" s="88"/>
      <c r="G11" s="229"/>
      <c r="H11" s="229"/>
      <c r="I11" s="229"/>
      <c r="J11" s="229"/>
      <c r="K11" s="229"/>
      <c r="L11" s="229"/>
      <c r="M11" s="89"/>
      <c r="N11" s="91"/>
    </row>
    <row r="12" spans="1:17" ht="26.25" customHeight="1" x14ac:dyDescent="0.4">
      <c r="A12" s="75" t="s">
        <v>103</v>
      </c>
      <c r="B12" s="74"/>
      <c r="C12" s="74"/>
      <c r="D12" s="88"/>
      <c r="E12" s="88"/>
      <c r="F12" s="88"/>
      <c r="G12" s="229"/>
      <c r="H12" s="229"/>
      <c r="I12" s="229"/>
      <c r="J12" s="229"/>
      <c r="K12" s="229"/>
      <c r="L12" s="229"/>
      <c r="M12" s="89"/>
      <c r="N12" s="91">
        <v>153500</v>
      </c>
    </row>
    <row r="13" spans="1:17" ht="26.25" customHeight="1" x14ac:dyDescent="0.4">
      <c r="B13" s="74"/>
      <c r="C13" s="74"/>
      <c r="D13" s="88"/>
      <c r="E13" s="88"/>
      <c r="F13" s="88"/>
      <c r="G13" s="88"/>
      <c r="H13" s="88"/>
      <c r="I13" s="88"/>
      <c r="J13" s="88"/>
      <c r="K13" s="88"/>
      <c r="L13" s="88"/>
      <c r="M13" s="89"/>
      <c r="N13" s="91"/>
    </row>
    <row r="14" spans="1:17" ht="27" customHeight="1" thickBot="1" x14ac:dyDescent="0.45">
      <c r="A14" s="74" t="s">
        <v>104</v>
      </c>
      <c r="B14" s="74"/>
      <c r="C14" s="74"/>
      <c r="D14" s="88"/>
      <c r="E14" s="88"/>
      <c r="F14" s="88"/>
      <c r="G14" s="88"/>
      <c r="H14" s="88"/>
      <c r="I14" s="88"/>
      <c r="J14" s="88"/>
      <c r="K14" s="88"/>
      <c r="L14" s="88"/>
      <c r="M14" s="89"/>
      <c r="N14" s="92">
        <f>N10-N12</f>
        <v>42500</v>
      </c>
    </row>
    <row r="15" spans="1:17" ht="26.25" customHeight="1" x14ac:dyDescent="0.4">
      <c r="A15" s="74"/>
      <c r="B15" s="74"/>
      <c r="C15" s="74"/>
      <c r="D15" s="88"/>
      <c r="E15" s="88"/>
      <c r="F15" s="88"/>
      <c r="G15" s="88"/>
      <c r="H15" s="88"/>
      <c r="I15" s="88"/>
      <c r="J15" s="88"/>
      <c r="K15" s="88"/>
      <c r="L15" s="88"/>
      <c r="M15" s="89"/>
      <c r="N15" s="93"/>
    </row>
    <row r="16" spans="1:17" ht="26.25" customHeight="1" x14ac:dyDescent="0.4">
      <c r="A16" s="74" t="s">
        <v>105</v>
      </c>
      <c r="D16" s="88"/>
      <c r="E16" s="88"/>
      <c r="F16" s="88"/>
      <c r="G16" s="88"/>
      <c r="H16" s="88"/>
      <c r="I16" s="88"/>
      <c r="J16" s="88"/>
      <c r="K16" s="88"/>
      <c r="L16" s="88"/>
      <c r="M16" s="94"/>
      <c r="N16" s="90">
        <v>0</v>
      </c>
    </row>
    <row r="17" spans="1:14" ht="26.25" x14ac:dyDescent="0.35">
      <c r="D17" s="88"/>
      <c r="E17" s="88"/>
      <c r="F17" s="88"/>
      <c r="G17" s="88"/>
      <c r="H17" s="88"/>
      <c r="I17" s="88"/>
      <c r="J17" s="88"/>
      <c r="K17" s="88"/>
      <c r="L17" s="88"/>
      <c r="M17" s="89"/>
      <c r="N17" s="91"/>
    </row>
    <row r="18" spans="1:14" ht="26.25" x14ac:dyDescent="0.4">
      <c r="A18" s="75" t="s">
        <v>106</v>
      </c>
      <c r="D18" s="88"/>
      <c r="E18" s="88"/>
      <c r="F18" s="88"/>
      <c r="G18" s="88"/>
      <c r="H18" s="88"/>
      <c r="I18" s="88"/>
      <c r="J18" s="88"/>
      <c r="K18" s="88"/>
      <c r="L18" s="88"/>
      <c r="M18" s="89"/>
      <c r="N18" s="91">
        <v>0</v>
      </c>
    </row>
    <row r="19" spans="1:14" ht="26.25" x14ac:dyDescent="0.4">
      <c r="B19" s="74"/>
      <c r="C19" s="74"/>
      <c r="D19" s="88"/>
      <c r="E19" s="88"/>
      <c r="F19" s="88"/>
      <c r="G19" s="88"/>
      <c r="H19" s="88"/>
      <c r="I19" s="88"/>
      <c r="J19" s="88"/>
      <c r="K19" s="88"/>
      <c r="L19" s="88"/>
      <c r="M19" s="89"/>
      <c r="N19" s="91"/>
    </row>
    <row r="20" spans="1:14" ht="27" thickBot="1" x14ac:dyDescent="0.45">
      <c r="A20" s="95" t="s">
        <v>157</v>
      </c>
      <c r="B20" s="95"/>
      <c r="C20" s="95"/>
      <c r="D20" s="96"/>
      <c r="E20" s="96"/>
      <c r="F20" s="96"/>
      <c r="G20" s="96"/>
      <c r="H20" s="96"/>
      <c r="I20" s="96"/>
      <c r="J20" s="97"/>
      <c r="K20" s="96"/>
      <c r="L20" s="98"/>
      <c r="M20" s="99"/>
      <c r="N20" s="100">
        <f>SUM(N14:N19)</f>
        <v>42500</v>
      </c>
    </row>
    <row r="21" spans="1:14" ht="27.75" thickTop="1" thickBot="1" x14ac:dyDescent="0.45">
      <c r="A21" s="74"/>
      <c r="B21" s="74"/>
      <c r="C21" s="74"/>
      <c r="J21" s="101"/>
      <c r="K21" s="102"/>
      <c r="L21" s="103"/>
      <c r="M21" s="89"/>
    </row>
    <row r="22" spans="1:14" ht="26.25" x14ac:dyDescent="0.4">
      <c r="A22" s="104" t="s">
        <v>107</v>
      </c>
      <c r="B22" s="105"/>
      <c r="C22" s="105"/>
      <c r="D22" s="106"/>
      <c r="L22" s="87"/>
      <c r="M22" s="89"/>
    </row>
    <row r="23" spans="1:14" ht="26.25" x14ac:dyDescent="0.4">
      <c r="A23" s="107" t="s">
        <v>6</v>
      </c>
      <c r="B23" s="108" t="s">
        <v>108</v>
      </c>
      <c r="C23" s="109" t="s">
        <v>9</v>
      </c>
      <c r="D23" s="110" t="s">
        <v>10</v>
      </c>
      <c r="E23" s="111"/>
      <c r="L23" s="87"/>
      <c r="M23" s="89"/>
    </row>
    <row r="24" spans="1:14" ht="26.25" x14ac:dyDescent="0.4">
      <c r="A24" s="107"/>
      <c r="B24" s="112"/>
      <c r="C24" s="113"/>
      <c r="D24" s="114"/>
      <c r="E24" s="111"/>
      <c r="M24" s="89"/>
    </row>
    <row r="25" spans="1:14" ht="26.25" x14ac:dyDescent="0.4">
      <c r="A25" s="115"/>
      <c r="B25" s="116"/>
      <c r="C25" s="117"/>
      <c r="D25" s="118"/>
      <c r="E25" s="111"/>
      <c r="M25" s="89"/>
    </row>
    <row r="26" spans="1:14" ht="27" thickBot="1" x14ac:dyDescent="0.45">
      <c r="A26" s="119"/>
      <c r="B26" s="120" t="s">
        <v>109</v>
      </c>
      <c r="C26" s="121">
        <f>SUM(C24:C24)</f>
        <v>0</v>
      </c>
      <c r="D26" s="122"/>
      <c r="E26" s="111"/>
      <c r="M26" s="89"/>
    </row>
    <row r="27" spans="1:14" ht="27" thickBot="1" x14ac:dyDescent="0.45">
      <c r="A27" s="123"/>
      <c r="B27" s="124"/>
      <c r="C27" s="125"/>
      <c r="D27" s="111"/>
      <c r="E27" s="111"/>
      <c r="G27" s="101"/>
      <c r="H27" s="101"/>
      <c r="I27" s="101"/>
      <c r="K27" s="87"/>
      <c r="M27" s="89"/>
    </row>
    <row r="28" spans="1:14" ht="26.25" x14ac:dyDescent="0.4">
      <c r="A28" s="104" t="s">
        <v>110</v>
      </c>
      <c r="B28" s="126"/>
      <c r="C28" s="127"/>
      <c r="D28" s="128"/>
      <c r="E28" s="129"/>
      <c r="F28" s="130"/>
      <c r="G28" s="131"/>
      <c r="H28" s="131"/>
      <c r="I28" s="131"/>
      <c r="J28" s="132"/>
      <c r="K28" s="131"/>
      <c r="L28" s="131"/>
      <c r="M28" s="89"/>
    </row>
    <row r="29" spans="1:14" ht="26.25" x14ac:dyDescent="0.4">
      <c r="A29" s="107" t="s">
        <v>6</v>
      </c>
      <c r="B29" s="108" t="s">
        <v>108</v>
      </c>
      <c r="C29" s="109" t="s">
        <v>9</v>
      </c>
      <c r="D29" s="110" t="s">
        <v>10</v>
      </c>
      <c r="E29" s="111"/>
      <c r="F29" s="133"/>
      <c r="G29" s="132"/>
      <c r="H29" s="132"/>
      <c r="I29" s="132"/>
      <c r="J29" s="134"/>
      <c r="K29" s="135"/>
      <c r="L29" s="131"/>
      <c r="M29" s="89"/>
    </row>
    <row r="30" spans="1:14" ht="26.25" x14ac:dyDescent="0.4">
      <c r="A30" s="136"/>
      <c r="B30" s="137"/>
      <c r="C30" s="138"/>
      <c r="D30" s="139"/>
      <c r="E30" s="111"/>
      <c r="F30" s="133"/>
      <c r="G30" s="132"/>
      <c r="H30" s="132"/>
      <c r="I30" s="132"/>
      <c r="J30" s="131"/>
      <c r="K30" s="135"/>
      <c r="L30" s="135"/>
      <c r="M30" s="89"/>
    </row>
    <row r="31" spans="1:14" ht="26.25" x14ac:dyDescent="0.4">
      <c r="A31" s="136"/>
      <c r="B31" s="137"/>
      <c r="C31" s="138"/>
      <c r="D31" s="139"/>
      <c r="E31" s="111"/>
      <c r="F31" s="133"/>
      <c r="G31" s="132"/>
      <c r="H31" s="132"/>
      <c r="I31" s="132"/>
      <c r="J31" s="140"/>
      <c r="K31" s="141"/>
      <c r="L31" s="135"/>
      <c r="M31" s="89"/>
    </row>
    <row r="32" spans="1:14" ht="27" thickBot="1" x14ac:dyDescent="0.45">
      <c r="A32" s="142"/>
      <c r="B32" s="120" t="s">
        <v>11</v>
      </c>
      <c r="C32" s="121">
        <f>SUM(C30:C31)</f>
        <v>0</v>
      </c>
      <c r="D32" s="143"/>
      <c r="E32" s="129"/>
      <c r="F32" s="144"/>
      <c r="G32" s="144"/>
      <c r="H32" s="144"/>
      <c r="I32" s="144"/>
      <c r="J32" s="132"/>
      <c r="K32" s="131"/>
      <c r="L32" s="131"/>
      <c r="M32" s="89"/>
      <c r="N32" s="145"/>
    </row>
    <row r="33" spans="1:17" ht="26.25" x14ac:dyDescent="0.4">
      <c r="A33" s="123"/>
      <c r="B33" s="123"/>
      <c r="C33" s="129"/>
      <c r="D33" s="129"/>
      <c r="E33" s="129"/>
      <c r="F33" s="146"/>
      <c r="G33" s="147"/>
      <c r="H33" s="147"/>
      <c r="I33" s="147"/>
      <c r="J33" s="148"/>
      <c r="K33" s="149"/>
      <c r="L33" s="131"/>
      <c r="M33" s="89"/>
    </row>
    <row r="34" spans="1:17" x14ac:dyDescent="0.35">
      <c r="B34" s="150"/>
      <c r="C34" s="150"/>
      <c r="D34" s="150"/>
      <c r="E34" s="150"/>
      <c r="F34" s="150"/>
      <c r="G34" s="150"/>
      <c r="H34" s="150"/>
      <c r="I34" s="150"/>
      <c r="J34" s="151"/>
      <c r="K34" s="150"/>
      <c r="L34" s="152"/>
      <c r="M34" s="89"/>
    </row>
    <row r="35" spans="1:17" ht="26.25" x14ac:dyDescent="0.4">
      <c r="A35" s="153" t="s">
        <v>13</v>
      </c>
      <c r="B35" s="154"/>
      <c r="C35" s="154"/>
      <c r="D35" s="154"/>
      <c r="E35" s="154"/>
      <c r="F35" s="154"/>
      <c r="G35" s="155"/>
      <c r="H35" s="155"/>
      <c r="I35" s="155"/>
      <c r="J35" s="154"/>
      <c r="K35" s="154"/>
      <c r="L35" s="156"/>
      <c r="M35" s="157"/>
      <c r="N35" s="154"/>
      <c r="O35" s="154"/>
      <c r="P35" s="154"/>
    </row>
    <row r="36" spans="1:17" ht="52.5" x14ac:dyDescent="0.4">
      <c r="A36" s="158" t="s">
        <v>6</v>
      </c>
      <c r="B36" s="158" t="s">
        <v>14</v>
      </c>
      <c r="C36" s="108" t="s">
        <v>111</v>
      </c>
      <c r="D36" s="158" t="s">
        <v>15</v>
      </c>
      <c r="E36" s="158" t="s">
        <v>112</v>
      </c>
      <c r="F36" s="159" t="s">
        <v>113</v>
      </c>
      <c r="G36" s="160" t="s">
        <v>114</v>
      </c>
      <c r="H36" s="160" t="s">
        <v>115</v>
      </c>
      <c r="I36" s="161" t="s">
        <v>116</v>
      </c>
      <c r="J36" s="161" t="s">
        <v>117</v>
      </c>
      <c r="K36" s="161" t="s">
        <v>118</v>
      </c>
      <c r="L36" s="162" t="s">
        <v>16</v>
      </c>
      <c r="M36" s="163" t="s">
        <v>119</v>
      </c>
      <c r="N36" s="161" t="s">
        <v>120</v>
      </c>
      <c r="O36" s="161" t="s">
        <v>121</v>
      </c>
      <c r="P36" s="161" t="s">
        <v>122</v>
      </c>
    </row>
    <row r="37" spans="1:17" s="175" customFormat="1" ht="40.5" customHeight="1" x14ac:dyDescent="0.25">
      <c r="A37" s="164" t="s">
        <v>160</v>
      </c>
      <c r="B37" s="164" t="s">
        <v>161</v>
      </c>
      <c r="C37" s="165" t="s">
        <v>162</v>
      </c>
      <c r="D37" s="164" t="s">
        <v>163</v>
      </c>
      <c r="E37" s="166" t="s">
        <v>164</v>
      </c>
      <c r="F37" s="167">
        <v>153500</v>
      </c>
      <c r="G37" s="168">
        <f>F37/123*100</f>
        <v>124796.74796747968</v>
      </c>
      <c r="H37" s="169">
        <f t="shared" ref="H37" si="0">0.05*G37</f>
        <v>6239.8373983739839</v>
      </c>
      <c r="I37" s="170">
        <f t="shared" ref="I37" si="1">0.02*G37</f>
        <v>2495.9349593495936</v>
      </c>
      <c r="J37" s="169">
        <f>16/100*G37</f>
        <v>19967.479674796748</v>
      </c>
      <c r="K37" s="171">
        <f>G37*6/100</f>
        <v>7487.8048780487807</v>
      </c>
      <c r="L37" s="172">
        <f>F37-K37</f>
        <v>146012.19512195123</v>
      </c>
      <c r="M37" s="173" t="s">
        <v>23</v>
      </c>
      <c r="N37" s="172">
        <v>0</v>
      </c>
      <c r="O37" s="174" t="s">
        <v>127</v>
      </c>
      <c r="P37" s="174" t="s">
        <v>128</v>
      </c>
    </row>
    <row r="38" spans="1:17" s="175" customFormat="1" ht="40.5" customHeight="1" x14ac:dyDescent="0.25">
      <c r="A38" s="164"/>
      <c r="B38" s="164"/>
      <c r="C38" s="164"/>
      <c r="D38" s="176"/>
      <c r="E38" s="177"/>
      <c r="F38" s="172"/>
      <c r="G38" s="178"/>
      <c r="H38" s="179"/>
      <c r="I38" s="172"/>
      <c r="J38" s="180"/>
      <c r="K38" s="172"/>
      <c r="L38" s="181"/>
      <c r="M38" s="172"/>
      <c r="N38" s="174"/>
      <c r="O38" s="174"/>
      <c r="P38" s="174"/>
    </row>
    <row r="39" spans="1:17" ht="27" thickBot="1" x14ac:dyDescent="0.45">
      <c r="A39" s="182" t="s">
        <v>148</v>
      </c>
      <c r="B39" s="182"/>
      <c r="C39" s="182"/>
      <c r="D39" s="183"/>
      <c r="E39" s="177"/>
      <c r="F39" s="184">
        <f t="shared" ref="F39:L39" si="2">SUM(F37:F38)</f>
        <v>153500</v>
      </c>
      <c r="G39" s="185">
        <f t="shared" si="2"/>
        <v>124796.74796747968</v>
      </c>
      <c r="H39" s="185">
        <f t="shared" si="2"/>
        <v>6239.8373983739839</v>
      </c>
      <c r="I39" s="184">
        <f t="shared" si="2"/>
        <v>2495.9349593495936</v>
      </c>
      <c r="J39" s="186">
        <f t="shared" si="2"/>
        <v>19967.479674796748</v>
      </c>
      <c r="K39" s="184">
        <f t="shared" si="2"/>
        <v>7487.8048780487807</v>
      </c>
      <c r="L39" s="187">
        <f t="shared" si="2"/>
        <v>146012.19512195123</v>
      </c>
      <c r="M39" s="184"/>
      <c r="N39" s="188"/>
      <c r="O39" s="188"/>
      <c r="P39" s="188"/>
    </row>
    <row r="40" spans="1:17" ht="27" thickTop="1" x14ac:dyDescent="0.4">
      <c r="A40" s="189"/>
      <c r="B40" s="189"/>
      <c r="C40" s="189"/>
      <c r="D40" s="190"/>
      <c r="E40" s="191"/>
      <c r="F40" s="191"/>
      <c r="G40" s="192"/>
      <c r="H40" s="192"/>
      <c r="I40" s="192"/>
      <c r="J40" s="191"/>
      <c r="K40" s="193"/>
      <c r="L40" s="193"/>
      <c r="M40" s="193"/>
      <c r="N40" s="193"/>
      <c r="O40" s="123"/>
      <c r="P40" s="123"/>
      <c r="Q40" s="123"/>
    </row>
    <row r="41" spans="1:17" ht="27" thickBot="1" x14ac:dyDescent="0.45">
      <c r="A41" s="189"/>
      <c r="B41" s="189"/>
      <c r="C41" s="189"/>
      <c r="D41" s="190"/>
      <c r="E41" s="191"/>
      <c r="F41" s="191"/>
      <c r="G41" s="192"/>
      <c r="H41" s="192"/>
      <c r="I41" s="192"/>
      <c r="J41" s="194"/>
      <c r="K41" s="195"/>
      <c r="L41" s="194"/>
      <c r="M41" s="191"/>
      <c r="N41" s="193"/>
      <c r="O41" s="193"/>
      <c r="P41" s="193"/>
      <c r="Q41" s="193"/>
    </row>
    <row r="42" spans="1:17" ht="26.25" x14ac:dyDescent="0.35">
      <c r="A42" s="196"/>
      <c r="B42" s="197"/>
      <c r="C42" s="197"/>
      <c r="D42" s="197"/>
      <c r="E42" s="197"/>
      <c r="F42" s="197"/>
      <c r="G42" s="198"/>
      <c r="H42" s="198"/>
      <c r="I42" s="198"/>
      <c r="J42" s="199"/>
      <c r="K42" s="200"/>
      <c r="L42" s="200"/>
      <c r="M42" s="193"/>
      <c r="N42" s="193"/>
      <c r="O42" s="193"/>
      <c r="P42" s="193"/>
      <c r="Q42" s="193"/>
    </row>
    <row r="43" spans="1:17" ht="26.25" x14ac:dyDescent="0.35">
      <c r="A43" s="201"/>
      <c r="B43" s="202"/>
      <c r="C43" s="202"/>
      <c r="D43" s="202"/>
      <c r="E43" s="202"/>
      <c r="F43" s="202"/>
      <c r="G43" s="202"/>
      <c r="H43" s="202"/>
      <c r="I43" s="202"/>
      <c r="J43" s="203"/>
      <c r="K43" s="193"/>
      <c r="L43" s="193"/>
      <c r="M43" s="193"/>
      <c r="N43" s="193"/>
      <c r="O43" s="193"/>
      <c r="P43" s="193"/>
      <c r="Q43" s="193"/>
    </row>
    <row r="44" spans="1:17" ht="26.25" x14ac:dyDescent="0.35">
      <c r="A44" s="201" t="s">
        <v>149</v>
      </c>
      <c r="B44" s="202"/>
      <c r="C44" s="202" t="s">
        <v>150</v>
      </c>
      <c r="D44" s="202"/>
      <c r="E44" s="202"/>
      <c r="F44" s="202" t="s">
        <v>151</v>
      </c>
      <c r="G44" s="202"/>
      <c r="H44" s="202"/>
      <c r="I44" s="202"/>
      <c r="J44" s="204"/>
      <c r="K44" s="193"/>
      <c r="L44" s="205"/>
      <c r="M44" s="193"/>
      <c r="N44" s="193"/>
      <c r="O44" s="193"/>
      <c r="P44" s="193"/>
      <c r="Q44" s="193"/>
    </row>
    <row r="45" spans="1:17" ht="26.25" x14ac:dyDescent="0.35">
      <c r="A45" s="206"/>
      <c r="B45" s="150"/>
      <c r="C45" s="150"/>
      <c r="D45" s="150"/>
      <c r="E45" s="150"/>
      <c r="F45" s="150"/>
      <c r="G45" s="150"/>
      <c r="H45" s="150"/>
      <c r="I45" s="150"/>
      <c r="J45" s="207"/>
      <c r="K45" s="193"/>
      <c r="L45" s="193"/>
      <c r="M45" s="193"/>
      <c r="N45" s="193"/>
      <c r="O45" s="193"/>
      <c r="P45" s="193"/>
      <c r="Q45" s="193"/>
    </row>
    <row r="46" spans="1:17" ht="27" thickBot="1" x14ac:dyDescent="0.4">
      <c r="A46" s="208" t="s">
        <v>27</v>
      </c>
      <c r="B46" s="209"/>
      <c r="C46" s="209"/>
      <c r="D46" s="209"/>
      <c r="E46" s="209"/>
      <c r="F46" s="209"/>
      <c r="G46" s="209"/>
      <c r="H46" s="209"/>
      <c r="I46" s="209"/>
      <c r="J46" s="210"/>
      <c r="K46" s="193"/>
      <c r="L46" s="193"/>
      <c r="M46" s="193"/>
      <c r="N46" s="193"/>
      <c r="O46" s="193"/>
      <c r="P46" s="193"/>
      <c r="Q46" s="193"/>
    </row>
    <row r="47" spans="1:17" ht="26.25" x14ac:dyDescent="0.35">
      <c r="A47" s="211"/>
      <c r="B47" s="150"/>
      <c r="C47" s="150"/>
      <c r="D47" s="150"/>
      <c r="E47" s="150"/>
      <c r="F47" s="150"/>
      <c r="G47" s="150"/>
      <c r="H47" s="150"/>
      <c r="I47" s="150"/>
      <c r="J47" s="150"/>
      <c r="K47" s="193"/>
      <c r="L47" s="193"/>
      <c r="M47" s="193"/>
      <c r="N47" s="193"/>
      <c r="O47" s="193"/>
      <c r="P47" s="193"/>
      <c r="Q47" s="193"/>
    </row>
    <row r="48" spans="1:17" ht="26.25" customHeight="1" x14ac:dyDescent="0.4">
      <c r="A48" s="212" t="s">
        <v>28</v>
      </c>
      <c r="G48" s="193"/>
      <c r="H48" s="193"/>
      <c r="I48" s="193"/>
      <c r="J48" s="193"/>
      <c r="K48" s="229" t="s">
        <v>85</v>
      </c>
      <c r="L48" s="229"/>
      <c r="M48" s="229"/>
      <c r="N48" s="213"/>
    </row>
    <row r="49" spans="1:14" ht="25.5" customHeight="1" x14ac:dyDescent="0.4">
      <c r="A49" s="140" t="s">
        <v>30</v>
      </c>
      <c r="B49" s="140"/>
      <c r="C49" s="140"/>
      <c r="F49" s="87"/>
      <c r="G49" s="193"/>
      <c r="H49" s="193"/>
      <c r="I49" s="193"/>
      <c r="J49" s="193"/>
      <c r="K49" s="229"/>
      <c r="L49" s="229"/>
      <c r="M49" s="229"/>
      <c r="N49" s="213"/>
    </row>
    <row r="50" spans="1:14" ht="26.25" x14ac:dyDescent="0.4">
      <c r="A50" s="140"/>
      <c r="B50" s="140"/>
      <c r="C50" s="140"/>
      <c r="F50" s="87"/>
      <c r="G50" s="193"/>
      <c r="H50" s="193"/>
      <c r="I50" s="193"/>
      <c r="J50" s="193"/>
      <c r="K50" s="229"/>
      <c r="L50" s="229"/>
      <c r="M50" s="229"/>
      <c r="N50" s="213"/>
    </row>
    <row r="51" spans="1:14" ht="26.25" x14ac:dyDescent="0.4">
      <c r="A51" s="140" t="s">
        <v>30</v>
      </c>
      <c r="B51" s="140"/>
      <c r="C51" s="140"/>
      <c r="F51" s="87"/>
      <c r="G51" s="193"/>
      <c r="H51" s="193"/>
      <c r="I51" s="193"/>
      <c r="J51" s="193"/>
      <c r="K51" s="229"/>
      <c r="L51" s="229"/>
      <c r="M51" s="229"/>
      <c r="N51" s="213"/>
    </row>
    <row r="52" spans="1:14" ht="26.25" x14ac:dyDescent="0.4">
      <c r="A52" s="140"/>
      <c r="B52" s="140"/>
      <c r="C52" s="140"/>
      <c r="F52" s="87"/>
      <c r="J52" s="214"/>
      <c r="K52" s="229"/>
      <c r="L52" s="229"/>
      <c r="M52" s="229"/>
      <c r="N52" s="88"/>
    </row>
    <row r="53" spans="1:14" ht="26.25" x14ac:dyDescent="0.4">
      <c r="A53" s="140" t="s">
        <v>152</v>
      </c>
      <c r="B53" s="140"/>
      <c r="C53" s="140"/>
      <c r="F53" s="87"/>
      <c r="J53" s="214"/>
      <c r="K53" s="229"/>
      <c r="L53" s="229"/>
      <c r="M53" s="229"/>
      <c r="N53" s="88"/>
    </row>
    <row r="54" spans="1:14" ht="26.25" x14ac:dyDescent="0.4">
      <c r="A54" s="140"/>
      <c r="B54" s="140"/>
      <c r="C54" s="140"/>
      <c r="F54" s="87"/>
      <c r="G54" s="87"/>
      <c r="H54" s="87"/>
      <c r="I54" s="87"/>
      <c r="J54" s="214"/>
      <c r="K54" s="214"/>
      <c r="L54" s="214"/>
      <c r="M54" s="214"/>
      <c r="N54" s="88"/>
    </row>
    <row r="55" spans="1:14" ht="26.25" x14ac:dyDescent="0.4">
      <c r="F55" s="215"/>
      <c r="G55" s="215"/>
      <c r="H55" s="215"/>
      <c r="I55" s="215"/>
      <c r="J55" s="215"/>
      <c r="K55" s="215"/>
      <c r="L55" s="215"/>
      <c r="M55" s="215"/>
      <c r="N55" s="88"/>
    </row>
    <row r="56" spans="1:14" ht="26.25" x14ac:dyDescent="0.4">
      <c r="A56" s="216" t="s">
        <v>153</v>
      </c>
      <c r="B56" s="216"/>
      <c r="C56" s="217"/>
      <c r="D56" s="218"/>
      <c r="E56" s="74" t="s">
        <v>154</v>
      </c>
      <c r="F56" s="218"/>
      <c r="G56" s="74"/>
      <c r="H56" s="74"/>
      <c r="I56" s="74"/>
      <c r="K56" s="215"/>
      <c r="L56" s="215"/>
      <c r="M56" s="215"/>
      <c r="N56" s="88"/>
    </row>
    <row r="57" spans="1:14" ht="26.25" x14ac:dyDescent="0.4">
      <c r="A57" s="218"/>
      <c r="B57" s="219"/>
      <c r="C57" s="220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150"/>
    </row>
    <row r="58" spans="1:14" ht="26.25" x14ac:dyDescent="0.4">
      <c r="A58" s="220"/>
      <c r="B58" s="219"/>
      <c r="C58" s="220"/>
      <c r="D58" s="215"/>
      <c r="E58" s="74" t="s">
        <v>155</v>
      </c>
      <c r="F58" s="215"/>
      <c r="G58" s="215"/>
      <c r="H58" s="215"/>
      <c r="I58" s="215"/>
      <c r="J58" s="215"/>
      <c r="K58" s="215"/>
      <c r="L58" s="215"/>
      <c r="M58" s="215"/>
      <c r="N58" s="150"/>
    </row>
    <row r="59" spans="1:14" ht="26.25" x14ac:dyDescent="0.4">
      <c r="A59" s="220"/>
      <c r="B59" s="219"/>
      <c r="C59" s="220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150"/>
    </row>
    <row r="60" spans="1:14" ht="26.25" x14ac:dyDescent="0.4">
      <c r="A60" s="220"/>
      <c r="B60" s="219"/>
      <c r="C60" s="220"/>
      <c r="D60" s="215"/>
      <c r="E60" s="215"/>
      <c r="F60" s="215"/>
      <c r="G60" s="215"/>
      <c r="H60" s="215"/>
      <c r="I60" s="215"/>
      <c r="J60" s="215"/>
      <c r="K60" s="215"/>
      <c r="L60" s="215"/>
      <c r="M60" s="215"/>
      <c r="N60" s="150"/>
    </row>
    <row r="61" spans="1:14" ht="26.25" x14ac:dyDescent="0.4">
      <c r="A61" s="220"/>
      <c r="B61" s="219"/>
      <c r="C61" s="220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150"/>
    </row>
    <row r="62" spans="1:14" ht="26.25" x14ac:dyDescent="0.4">
      <c r="A62" s="220"/>
      <c r="B62" s="221"/>
      <c r="C62" s="220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150"/>
    </row>
    <row r="63" spans="1:14" ht="26.25" x14ac:dyDescent="0.4">
      <c r="A63" s="220"/>
      <c r="B63" s="221"/>
      <c r="C63" s="220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150"/>
    </row>
    <row r="64" spans="1:14" ht="26.25" x14ac:dyDescent="0.4">
      <c r="A64" s="220"/>
      <c r="B64" s="221"/>
      <c r="C64" s="220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150"/>
    </row>
    <row r="65" spans="1:14" ht="26.25" x14ac:dyDescent="0.4">
      <c r="A65" s="220"/>
      <c r="B65" s="221"/>
      <c r="C65" s="220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150"/>
    </row>
    <row r="66" spans="1:14" ht="26.25" x14ac:dyDescent="0.4">
      <c r="A66" s="220"/>
      <c r="B66" s="221"/>
      <c r="C66" s="220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150"/>
    </row>
    <row r="67" spans="1:14" ht="26.25" x14ac:dyDescent="0.4">
      <c r="A67" s="222"/>
      <c r="B67" s="221"/>
      <c r="C67" s="223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150"/>
    </row>
  </sheetData>
  <mergeCells count="2">
    <mergeCell ref="G7:L12"/>
    <mergeCell ref="K48:M53"/>
  </mergeCells>
  <pageMargins left="0.7" right="0.7" top="0.75" bottom="0.75" header="0.3" footer="0.3"/>
  <pageSetup paperSize="9" scale="2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="40" zoomScaleNormal="40" workbookViewId="0">
      <selection activeCell="N16" sqref="N16"/>
    </sheetView>
  </sheetViews>
  <sheetFormatPr defaultRowHeight="25.5" x14ac:dyDescent="0.35"/>
  <cols>
    <col min="1" max="1" width="21.28515625" style="75" customWidth="1"/>
    <col min="2" max="2" width="38.7109375" style="75" customWidth="1"/>
    <col min="3" max="3" width="33.7109375" style="75" customWidth="1"/>
    <col min="4" max="4" width="30.28515625" style="75" customWidth="1"/>
    <col min="5" max="5" width="22.140625" style="75" customWidth="1"/>
    <col min="6" max="6" width="32.5703125" style="75" customWidth="1"/>
    <col min="7" max="7" width="29.28515625" style="75" customWidth="1"/>
    <col min="8" max="9" width="33.140625" style="75" customWidth="1"/>
    <col min="10" max="10" width="26" style="75" customWidth="1"/>
    <col min="11" max="11" width="21.28515625" style="75" customWidth="1"/>
    <col min="12" max="12" width="25.28515625" style="75" bestFit="1" customWidth="1"/>
    <col min="13" max="13" width="23" style="75" customWidth="1"/>
    <col min="14" max="14" width="25.5703125" style="75" bestFit="1" customWidth="1"/>
    <col min="15" max="15" width="28.28515625" style="75" bestFit="1" customWidth="1"/>
    <col min="16" max="16" width="25.7109375" style="75" bestFit="1" customWidth="1"/>
    <col min="17" max="17" width="15.85546875" style="75" bestFit="1" customWidth="1"/>
    <col min="18" max="16384" width="9.140625" style="75"/>
  </cols>
  <sheetData>
    <row r="1" spans="1:17" ht="26.25" x14ac:dyDescent="0.4">
      <c r="A1" s="74" t="s">
        <v>166</v>
      </c>
    </row>
    <row r="2" spans="1:17" ht="26.25" x14ac:dyDescent="0.4">
      <c r="A2" s="74" t="s">
        <v>165</v>
      </c>
      <c r="N2" s="76" t="s">
        <v>97</v>
      </c>
    </row>
    <row r="3" spans="1:17" ht="26.25" x14ac:dyDescent="0.4">
      <c r="A3" s="74" t="s">
        <v>98</v>
      </c>
      <c r="G3" s="77"/>
      <c r="H3" s="77"/>
      <c r="I3" s="77"/>
      <c r="J3" s="78"/>
      <c r="K3" s="77"/>
      <c r="L3" s="79"/>
      <c r="N3" s="76" t="s">
        <v>99</v>
      </c>
      <c r="O3" s="80"/>
    </row>
    <row r="4" spans="1:17" ht="26.25" x14ac:dyDescent="0.4">
      <c r="A4" s="74" t="s">
        <v>100</v>
      </c>
      <c r="G4" s="77"/>
      <c r="H4" s="77"/>
      <c r="I4" s="77"/>
      <c r="J4" s="78"/>
      <c r="K4" s="77"/>
      <c r="L4" s="79"/>
    </row>
    <row r="5" spans="1:17" ht="26.25" x14ac:dyDescent="0.4">
      <c r="A5" s="74" t="s">
        <v>101</v>
      </c>
      <c r="G5" s="77"/>
      <c r="H5" s="77"/>
      <c r="I5" s="77"/>
      <c r="J5" s="78"/>
      <c r="K5" s="77"/>
      <c r="L5" s="79"/>
    </row>
    <row r="6" spans="1:17" ht="26.25" x14ac:dyDescent="0.4">
      <c r="A6" s="74"/>
      <c r="B6" s="81"/>
      <c r="C6" s="81"/>
      <c r="D6" s="82"/>
      <c r="E6" s="82"/>
      <c r="F6" s="83"/>
      <c r="G6" s="84"/>
      <c r="H6" s="84"/>
      <c r="I6" s="84"/>
      <c r="J6" s="85"/>
      <c r="K6" s="82"/>
      <c r="L6" s="85"/>
      <c r="M6" s="82"/>
      <c r="N6" s="82"/>
      <c r="O6" s="82"/>
      <c r="P6" s="82"/>
      <c r="Q6" s="82"/>
    </row>
    <row r="7" spans="1:17" ht="26.25" x14ac:dyDescent="0.4">
      <c r="A7" s="86"/>
      <c r="G7" s="229" t="s">
        <v>85</v>
      </c>
      <c r="H7" s="229"/>
      <c r="I7" s="229"/>
      <c r="J7" s="229"/>
      <c r="K7" s="229"/>
      <c r="L7" s="229"/>
      <c r="M7" s="87"/>
    </row>
    <row r="8" spans="1:17" ht="23.25" customHeight="1" x14ac:dyDescent="0.4">
      <c r="B8" s="74"/>
      <c r="C8" s="74"/>
      <c r="D8" s="88"/>
      <c r="E8" s="88"/>
      <c r="F8" s="88"/>
      <c r="G8" s="229"/>
      <c r="H8" s="229"/>
      <c r="I8" s="229"/>
      <c r="J8" s="229"/>
      <c r="K8" s="229"/>
      <c r="L8" s="229"/>
      <c r="M8" s="89"/>
    </row>
    <row r="9" spans="1:17" ht="23.25" customHeight="1" x14ac:dyDescent="0.4">
      <c r="B9" s="74"/>
      <c r="C9" s="74"/>
      <c r="D9" s="88"/>
      <c r="E9" s="88"/>
      <c r="F9" s="88"/>
      <c r="G9" s="229"/>
      <c r="H9" s="229"/>
      <c r="I9" s="229"/>
      <c r="J9" s="229"/>
      <c r="K9" s="229"/>
      <c r="L9" s="229"/>
      <c r="M9" s="89"/>
    </row>
    <row r="10" spans="1:17" ht="27" customHeight="1" x14ac:dyDescent="0.4">
      <c r="A10" s="75" t="s">
        <v>102</v>
      </c>
      <c r="B10" s="74"/>
      <c r="C10" s="74"/>
      <c r="D10" s="88"/>
      <c r="E10" s="88"/>
      <c r="F10" s="88"/>
      <c r="G10" s="229"/>
      <c r="H10" s="229"/>
      <c r="I10" s="229"/>
      <c r="J10" s="229"/>
      <c r="K10" s="229"/>
      <c r="L10" s="229"/>
      <c r="M10" s="89"/>
      <c r="N10" s="90">
        <v>271500</v>
      </c>
    </row>
    <row r="11" spans="1:17" ht="26.25" customHeight="1" x14ac:dyDescent="0.4">
      <c r="B11" s="74"/>
      <c r="C11" s="74"/>
      <c r="D11" s="88"/>
      <c r="E11" s="88"/>
      <c r="F11" s="88"/>
      <c r="G11" s="229"/>
      <c r="H11" s="229"/>
      <c r="I11" s="229"/>
      <c r="J11" s="229"/>
      <c r="K11" s="229"/>
      <c r="L11" s="229"/>
      <c r="M11" s="89"/>
      <c r="N11" s="91"/>
    </row>
    <row r="12" spans="1:17" ht="26.25" customHeight="1" x14ac:dyDescent="0.4">
      <c r="A12" s="75" t="s">
        <v>103</v>
      </c>
      <c r="B12" s="74"/>
      <c r="C12" s="74"/>
      <c r="D12" s="88"/>
      <c r="E12" s="88"/>
      <c r="F12" s="88"/>
      <c r="G12" s="229"/>
      <c r="H12" s="229"/>
      <c r="I12" s="229"/>
      <c r="J12" s="229"/>
      <c r="K12" s="229"/>
      <c r="L12" s="229"/>
      <c r="M12" s="89"/>
      <c r="N12" s="91">
        <v>246500</v>
      </c>
    </row>
    <row r="13" spans="1:17" ht="26.25" customHeight="1" x14ac:dyDescent="0.4">
      <c r="B13" s="74"/>
      <c r="C13" s="74"/>
      <c r="D13" s="88"/>
      <c r="E13" s="88"/>
      <c r="F13" s="88"/>
      <c r="G13" s="88"/>
      <c r="H13" s="88"/>
      <c r="I13" s="88"/>
      <c r="J13" s="88"/>
      <c r="K13" s="88"/>
      <c r="L13" s="88"/>
      <c r="M13" s="89"/>
      <c r="N13" s="91"/>
    </row>
    <row r="14" spans="1:17" ht="27" customHeight="1" thickBot="1" x14ac:dyDescent="0.45">
      <c r="A14" s="74" t="s">
        <v>104</v>
      </c>
      <c r="B14" s="74"/>
      <c r="C14" s="74"/>
      <c r="D14" s="88"/>
      <c r="E14" s="88"/>
      <c r="F14" s="88"/>
      <c r="G14" s="88"/>
      <c r="H14" s="88"/>
      <c r="I14" s="88"/>
      <c r="J14" s="88"/>
      <c r="K14" s="88"/>
      <c r="L14" s="88"/>
      <c r="M14" s="89"/>
      <c r="N14" s="92">
        <f>N10-N12</f>
        <v>25000</v>
      </c>
    </row>
    <row r="15" spans="1:17" ht="26.25" customHeight="1" x14ac:dyDescent="0.4">
      <c r="A15" s="74"/>
      <c r="B15" s="74"/>
      <c r="C15" s="74"/>
      <c r="D15" s="88"/>
      <c r="E15" s="88"/>
      <c r="F15" s="88"/>
      <c r="G15" s="88"/>
      <c r="H15" s="88"/>
      <c r="I15" s="88"/>
      <c r="J15" s="88"/>
      <c r="K15" s="88"/>
      <c r="L15" s="88"/>
      <c r="M15" s="89"/>
      <c r="N15" s="93"/>
    </row>
    <row r="16" spans="1:17" ht="26.25" customHeight="1" x14ac:dyDescent="0.4">
      <c r="A16" s="74" t="s">
        <v>105</v>
      </c>
      <c r="D16" s="88"/>
      <c r="E16" s="88"/>
      <c r="F16" s="88"/>
      <c r="G16" s="88"/>
      <c r="H16" s="88"/>
      <c r="I16" s="88"/>
      <c r="J16" s="88"/>
      <c r="K16" s="88"/>
      <c r="L16" s="88"/>
      <c r="M16" s="94"/>
      <c r="N16" s="90">
        <v>0</v>
      </c>
    </row>
    <row r="17" spans="1:14" ht="26.25" x14ac:dyDescent="0.35">
      <c r="D17" s="88"/>
      <c r="E17" s="88"/>
      <c r="F17" s="88"/>
      <c r="G17" s="88"/>
      <c r="H17" s="88"/>
      <c r="I17" s="88"/>
      <c r="J17" s="88"/>
      <c r="K17" s="88"/>
      <c r="L17" s="88"/>
      <c r="M17" s="89"/>
      <c r="N17" s="91"/>
    </row>
    <row r="18" spans="1:14" ht="26.25" x14ac:dyDescent="0.4">
      <c r="A18" s="75" t="s">
        <v>106</v>
      </c>
      <c r="D18" s="88"/>
      <c r="E18" s="88"/>
      <c r="F18" s="88"/>
      <c r="G18" s="88"/>
      <c r="H18" s="88"/>
      <c r="I18" s="88"/>
      <c r="J18" s="88"/>
      <c r="K18" s="88"/>
      <c r="L18" s="88"/>
      <c r="M18" s="89"/>
      <c r="N18" s="91">
        <v>0</v>
      </c>
    </row>
    <row r="19" spans="1:14" ht="26.25" x14ac:dyDescent="0.4">
      <c r="B19" s="74"/>
      <c r="C19" s="74"/>
      <c r="D19" s="88"/>
      <c r="E19" s="88"/>
      <c r="F19" s="88"/>
      <c r="G19" s="88"/>
      <c r="H19" s="88"/>
      <c r="I19" s="88"/>
      <c r="J19" s="88"/>
      <c r="K19" s="88"/>
      <c r="L19" s="88"/>
      <c r="M19" s="89"/>
      <c r="N19" s="91"/>
    </row>
    <row r="20" spans="1:14" ht="27" thickBot="1" x14ac:dyDescent="0.45">
      <c r="A20" s="95" t="s">
        <v>157</v>
      </c>
      <c r="B20" s="95"/>
      <c r="C20" s="95"/>
      <c r="D20" s="96"/>
      <c r="E20" s="96"/>
      <c r="F20" s="96"/>
      <c r="G20" s="96"/>
      <c r="H20" s="96"/>
      <c r="I20" s="96"/>
      <c r="J20" s="97"/>
      <c r="K20" s="96"/>
      <c r="L20" s="98"/>
      <c r="M20" s="99"/>
      <c r="N20" s="100">
        <f>SUM(N14:N19)</f>
        <v>25000</v>
      </c>
    </row>
    <row r="21" spans="1:14" ht="27.75" thickTop="1" thickBot="1" x14ac:dyDescent="0.45">
      <c r="A21" s="74"/>
      <c r="B21" s="74"/>
      <c r="C21" s="74"/>
      <c r="J21" s="101"/>
      <c r="K21" s="102"/>
      <c r="L21" s="103"/>
      <c r="M21" s="89"/>
    </row>
    <row r="22" spans="1:14" ht="26.25" x14ac:dyDescent="0.4">
      <c r="A22" s="104" t="s">
        <v>107</v>
      </c>
      <c r="B22" s="105"/>
      <c r="C22" s="105"/>
      <c r="D22" s="106"/>
      <c r="L22" s="87"/>
      <c r="M22" s="89"/>
    </row>
    <row r="23" spans="1:14" ht="26.25" x14ac:dyDescent="0.4">
      <c r="A23" s="107" t="s">
        <v>6</v>
      </c>
      <c r="B23" s="108" t="s">
        <v>108</v>
      </c>
      <c r="C23" s="109" t="s">
        <v>9</v>
      </c>
      <c r="D23" s="110" t="s">
        <v>10</v>
      </c>
      <c r="E23" s="111"/>
      <c r="L23" s="87"/>
      <c r="M23" s="89"/>
    </row>
    <row r="24" spans="1:14" ht="26.25" x14ac:dyDescent="0.4">
      <c r="A24" s="107"/>
      <c r="B24" s="112"/>
      <c r="C24" s="113"/>
      <c r="D24" s="114"/>
      <c r="E24" s="111"/>
      <c r="M24" s="89"/>
    </row>
    <row r="25" spans="1:14" ht="26.25" x14ac:dyDescent="0.4">
      <c r="A25" s="115"/>
      <c r="B25" s="116"/>
      <c r="C25" s="117"/>
      <c r="D25" s="118"/>
      <c r="E25" s="111"/>
      <c r="M25" s="89"/>
    </row>
    <row r="26" spans="1:14" ht="27" thickBot="1" x14ac:dyDescent="0.45">
      <c r="A26" s="119"/>
      <c r="B26" s="120" t="s">
        <v>109</v>
      </c>
      <c r="C26" s="121">
        <f>SUM(C24:C24)</f>
        <v>0</v>
      </c>
      <c r="D26" s="122"/>
      <c r="E26" s="111"/>
      <c r="M26" s="89"/>
    </row>
    <row r="27" spans="1:14" ht="27" thickBot="1" x14ac:dyDescent="0.45">
      <c r="A27" s="123"/>
      <c r="B27" s="124"/>
      <c r="C27" s="125"/>
      <c r="D27" s="111"/>
      <c r="E27" s="111"/>
      <c r="G27" s="101"/>
      <c r="H27" s="101"/>
      <c r="I27" s="101"/>
      <c r="K27" s="87"/>
      <c r="M27" s="89"/>
    </row>
    <row r="28" spans="1:14" ht="26.25" x14ac:dyDescent="0.4">
      <c r="A28" s="104" t="s">
        <v>110</v>
      </c>
      <c r="B28" s="126"/>
      <c r="C28" s="127"/>
      <c r="D28" s="128"/>
      <c r="E28" s="129"/>
      <c r="F28" s="130"/>
      <c r="G28" s="131"/>
      <c r="H28" s="131"/>
      <c r="I28" s="131"/>
      <c r="J28" s="132"/>
      <c r="K28" s="131"/>
      <c r="L28" s="131"/>
      <c r="M28" s="89"/>
    </row>
    <row r="29" spans="1:14" ht="26.25" x14ac:dyDescent="0.4">
      <c r="A29" s="107" t="s">
        <v>6</v>
      </c>
      <c r="B29" s="108" t="s">
        <v>108</v>
      </c>
      <c r="C29" s="109" t="s">
        <v>9</v>
      </c>
      <c r="D29" s="110" t="s">
        <v>10</v>
      </c>
      <c r="E29" s="111"/>
      <c r="F29" s="133"/>
      <c r="G29" s="132"/>
      <c r="H29" s="132"/>
      <c r="I29" s="132"/>
      <c r="J29" s="134"/>
      <c r="K29" s="135"/>
      <c r="L29" s="131"/>
      <c r="M29" s="89"/>
    </row>
    <row r="30" spans="1:14" ht="26.25" x14ac:dyDescent="0.4">
      <c r="A30" s="136"/>
      <c r="B30" s="137"/>
      <c r="C30" s="138"/>
      <c r="D30" s="139"/>
      <c r="E30" s="111"/>
      <c r="F30" s="133"/>
      <c r="G30" s="132"/>
      <c r="H30" s="132"/>
      <c r="I30" s="132"/>
      <c r="J30" s="131"/>
      <c r="K30" s="135"/>
      <c r="L30" s="135"/>
      <c r="M30" s="89"/>
    </row>
    <row r="31" spans="1:14" ht="26.25" x14ac:dyDescent="0.4">
      <c r="A31" s="136"/>
      <c r="B31" s="137"/>
      <c r="C31" s="138"/>
      <c r="D31" s="139"/>
      <c r="E31" s="111"/>
      <c r="F31" s="133"/>
      <c r="G31" s="132"/>
      <c r="H31" s="132"/>
      <c r="I31" s="132"/>
      <c r="J31" s="140"/>
      <c r="K31" s="141"/>
      <c r="L31" s="135"/>
      <c r="M31" s="89"/>
    </row>
    <row r="32" spans="1:14" ht="27" thickBot="1" x14ac:dyDescent="0.45">
      <c r="A32" s="142"/>
      <c r="B32" s="120" t="s">
        <v>11</v>
      </c>
      <c r="C32" s="121">
        <f>SUM(C30:C31)</f>
        <v>0</v>
      </c>
      <c r="D32" s="143"/>
      <c r="E32" s="129"/>
      <c r="F32" s="144"/>
      <c r="G32" s="144"/>
      <c r="H32" s="144"/>
      <c r="I32" s="144"/>
      <c r="J32" s="132"/>
      <c r="K32" s="131"/>
      <c r="L32" s="131"/>
      <c r="M32" s="89"/>
      <c r="N32" s="145"/>
    </row>
    <row r="33" spans="1:16" ht="26.25" x14ac:dyDescent="0.4">
      <c r="A33" s="123"/>
      <c r="B33" s="123"/>
      <c r="C33" s="129"/>
      <c r="D33" s="129"/>
      <c r="E33" s="129"/>
      <c r="F33" s="146"/>
      <c r="G33" s="147"/>
      <c r="H33" s="147"/>
      <c r="I33" s="147"/>
      <c r="J33" s="148"/>
      <c r="K33" s="149"/>
      <c r="L33" s="131"/>
      <c r="M33" s="89"/>
    </row>
    <row r="34" spans="1:16" x14ac:dyDescent="0.35">
      <c r="B34" s="150"/>
      <c r="C34" s="150"/>
      <c r="D34" s="150"/>
      <c r="E34" s="150"/>
      <c r="F34" s="150"/>
      <c r="G34" s="150"/>
      <c r="H34" s="150"/>
      <c r="I34" s="150"/>
      <c r="J34" s="151"/>
      <c r="K34" s="150"/>
      <c r="L34" s="152"/>
      <c r="M34" s="89"/>
    </row>
    <row r="35" spans="1:16" ht="26.25" x14ac:dyDescent="0.4">
      <c r="A35" s="153" t="s">
        <v>13</v>
      </c>
      <c r="B35" s="154"/>
      <c r="C35" s="154"/>
      <c r="D35" s="154"/>
      <c r="E35" s="154"/>
      <c r="F35" s="154"/>
      <c r="G35" s="155"/>
      <c r="H35" s="155"/>
      <c r="I35" s="155"/>
      <c r="J35" s="154"/>
      <c r="K35" s="154"/>
      <c r="L35" s="156"/>
      <c r="M35" s="157"/>
      <c r="N35" s="154"/>
      <c r="O35" s="154"/>
      <c r="P35" s="154"/>
    </row>
    <row r="36" spans="1:16" ht="52.5" x14ac:dyDescent="0.4">
      <c r="A36" s="158" t="s">
        <v>6</v>
      </c>
      <c r="B36" s="158" t="s">
        <v>14</v>
      </c>
      <c r="C36" s="108" t="s">
        <v>111</v>
      </c>
      <c r="D36" s="158" t="s">
        <v>15</v>
      </c>
      <c r="E36" s="158" t="s">
        <v>112</v>
      </c>
      <c r="F36" s="159" t="s">
        <v>113</v>
      </c>
      <c r="G36" s="160" t="s">
        <v>114</v>
      </c>
      <c r="H36" s="160" t="s">
        <v>115</v>
      </c>
      <c r="I36" s="161" t="s">
        <v>116</v>
      </c>
      <c r="J36" s="161" t="s">
        <v>117</v>
      </c>
      <c r="K36" s="161" t="s">
        <v>118</v>
      </c>
      <c r="L36" s="162" t="s">
        <v>16</v>
      </c>
      <c r="M36" s="163" t="s">
        <v>119</v>
      </c>
      <c r="N36" s="161" t="s">
        <v>120</v>
      </c>
      <c r="O36" s="161" t="s">
        <v>121</v>
      </c>
      <c r="P36" s="161" t="s">
        <v>122</v>
      </c>
    </row>
    <row r="37" spans="1:16" s="175" customFormat="1" ht="40.5" customHeight="1" x14ac:dyDescent="0.25">
      <c r="A37" s="164" t="s">
        <v>171</v>
      </c>
      <c r="B37" s="164" t="s">
        <v>170</v>
      </c>
      <c r="C37" s="165" t="s">
        <v>169</v>
      </c>
      <c r="D37" s="164" t="s">
        <v>168</v>
      </c>
      <c r="E37" s="166" t="s">
        <v>167</v>
      </c>
      <c r="F37" s="167">
        <v>10000</v>
      </c>
      <c r="G37" s="168">
        <f>F37/123*100</f>
        <v>8130.0813008130081</v>
      </c>
      <c r="H37" s="169">
        <f t="shared" ref="H37:H47" si="0">0.05*G37</f>
        <v>406.5040650406504</v>
      </c>
      <c r="I37" s="170">
        <f t="shared" ref="I37:I47" si="1">0.02*G37</f>
        <v>162.60162601626016</v>
      </c>
      <c r="J37" s="169">
        <f>16/100*G37</f>
        <v>1300.8130081300812</v>
      </c>
      <c r="K37" s="171">
        <f>G37*6/100</f>
        <v>487.80487804878049</v>
      </c>
      <c r="L37" s="172">
        <f>F37-K37</f>
        <v>9512.1951219512193</v>
      </c>
      <c r="M37" s="173" t="s">
        <v>23</v>
      </c>
      <c r="N37" s="172">
        <v>0</v>
      </c>
      <c r="O37" s="174" t="s">
        <v>127</v>
      </c>
      <c r="P37" s="174" t="s">
        <v>128</v>
      </c>
    </row>
    <row r="38" spans="1:16" s="175" customFormat="1" ht="40.5" customHeight="1" x14ac:dyDescent="0.25">
      <c r="A38" s="164">
        <v>43351</v>
      </c>
      <c r="B38" s="164" t="s">
        <v>174</v>
      </c>
      <c r="C38" s="165" t="s">
        <v>175</v>
      </c>
      <c r="D38" s="164" t="s">
        <v>173</v>
      </c>
      <c r="E38" s="166" t="s">
        <v>172</v>
      </c>
      <c r="F38" s="167">
        <v>5000</v>
      </c>
      <c r="G38" s="168">
        <f>F38/123*100</f>
        <v>4065.040650406504</v>
      </c>
      <c r="H38" s="169">
        <f t="shared" si="0"/>
        <v>203.2520325203252</v>
      </c>
      <c r="I38" s="170">
        <f t="shared" si="1"/>
        <v>81.300813008130078</v>
      </c>
      <c r="J38" s="169">
        <f>16/100*G38</f>
        <v>650.40650406504062</v>
      </c>
      <c r="K38" s="171">
        <f>G38*6/100</f>
        <v>243.90243902439025</v>
      </c>
      <c r="L38" s="172">
        <f>F38-K38</f>
        <v>4756.0975609756097</v>
      </c>
      <c r="M38" s="173"/>
      <c r="N38" s="172"/>
      <c r="O38" s="174" t="s">
        <v>127</v>
      </c>
      <c r="P38" s="174" t="s">
        <v>128</v>
      </c>
    </row>
    <row r="39" spans="1:16" s="175" customFormat="1" ht="40.5" customHeight="1" x14ac:dyDescent="0.25">
      <c r="A39" s="164">
        <v>43320</v>
      </c>
      <c r="B39" s="164" t="s">
        <v>178</v>
      </c>
      <c r="C39" s="165" t="s">
        <v>179</v>
      </c>
      <c r="D39" s="164" t="s">
        <v>177</v>
      </c>
      <c r="E39" s="166" t="s">
        <v>176</v>
      </c>
      <c r="F39" s="167">
        <v>20000</v>
      </c>
      <c r="G39" s="168">
        <f t="shared" ref="G39:G47" si="2">F39/123*100</f>
        <v>16260.162601626016</v>
      </c>
      <c r="H39" s="169">
        <f t="shared" si="0"/>
        <v>813.00813008130081</v>
      </c>
      <c r="I39" s="170">
        <f t="shared" si="1"/>
        <v>325.20325203252031</v>
      </c>
      <c r="J39" s="169">
        <f t="shared" ref="J39:J47" si="3">16/100*G39</f>
        <v>2601.6260162601625</v>
      </c>
      <c r="K39" s="171">
        <f t="shared" ref="K39:K47" si="4">G39*6/100</f>
        <v>975.60975609756099</v>
      </c>
      <c r="L39" s="172">
        <f t="shared" ref="L39:L47" si="5">F39-K39</f>
        <v>19024.390243902439</v>
      </c>
      <c r="M39" s="173"/>
      <c r="N39" s="172"/>
      <c r="O39" s="174" t="s">
        <v>127</v>
      </c>
      <c r="P39" s="174" t="s">
        <v>128</v>
      </c>
    </row>
    <row r="40" spans="1:16" s="175" customFormat="1" ht="40.5" customHeight="1" x14ac:dyDescent="0.25">
      <c r="A40" s="164" t="s">
        <v>182</v>
      </c>
      <c r="B40" s="164" t="s">
        <v>183</v>
      </c>
      <c r="C40" s="165" t="s">
        <v>184</v>
      </c>
      <c r="D40" s="164" t="s">
        <v>181</v>
      </c>
      <c r="E40" s="166" t="s">
        <v>180</v>
      </c>
      <c r="F40" s="167">
        <v>70000</v>
      </c>
      <c r="G40" s="168">
        <f t="shared" si="2"/>
        <v>56910.569105691058</v>
      </c>
      <c r="H40" s="169">
        <f t="shared" si="0"/>
        <v>2845.5284552845533</v>
      </c>
      <c r="I40" s="170">
        <f t="shared" si="1"/>
        <v>1138.2113821138212</v>
      </c>
      <c r="J40" s="169">
        <f t="shared" si="3"/>
        <v>9105.6910569105694</v>
      </c>
      <c r="K40" s="171">
        <f t="shared" si="4"/>
        <v>3414.6341463414637</v>
      </c>
      <c r="L40" s="172">
        <f t="shared" si="5"/>
        <v>66585.365853658543</v>
      </c>
      <c r="M40" s="173"/>
      <c r="N40" s="172"/>
      <c r="O40" s="174" t="s">
        <v>127</v>
      </c>
      <c r="P40" s="174" t="s">
        <v>128</v>
      </c>
    </row>
    <row r="41" spans="1:16" s="175" customFormat="1" ht="40.5" customHeight="1" x14ac:dyDescent="0.25">
      <c r="A41" s="164" t="s">
        <v>187</v>
      </c>
      <c r="B41" s="164" t="s">
        <v>188</v>
      </c>
      <c r="C41" s="165" t="s">
        <v>189</v>
      </c>
      <c r="D41" s="164" t="s">
        <v>186</v>
      </c>
      <c r="E41" s="166" t="s">
        <v>185</v>
      </c>
      <c r="F41" s="167">
        <v>5000</v>
      </c>
      <c r="G41" s="168">
        <f t="shared" si="2"/>
        <v>4065.040650406504</v>
      </c>
      <c r="H41" s="169">
        <f t="shared" si="0"/>
        <v>203.2520325203252</v>
      </c>
      <c r="I41" s="170">
        <f t="shared" si="1"/>
        <v>81.300813008130078</v>
      </c>
      <c r="J41" s="169">
        <f t="shared" si="3"/>
        <v>650.40650406504062</v>
      </c>
      <c r="K41" s="171">
        <f t="shared" si="4"/>
        <v>243.90243902439025</v>
      </c>
      <c r="L41" s="172">
        <f t="shared" si="5"/>
        <v>4756.0975609756097</v>
      </c>
      <c r="M41" s="173"/>
      <c r="N41" s="172"/>
      <c r="O41" s="174" t="s">
        <v>127</v>
      </c>
      <c r="P41" s="174" t="s">
        <v>128</v>
      </c>
    </row>
    <row r="42" spans="1:16" s="175" customFormat="1" ht="40.5" customHeight="1" x14ac:dyDescent="0.25">
      <c r="A42" s="164">
        <v>43108</v>
      </c>
      <c r="B42" s="164" t="s">
        <v>193</v>
      </c>
      <c r="C42" s="165" t="s">
        <v>192</v>
      </c>
      <c r="D42" s="164" t="s">
        <v>191</v>
      </c>
      <c r="E42" s="166" t="s">
        <v>190</v>
      </c>
      <c r="F42" s="167">
        <v>10000</v>
      </c>
      <c r="G42" s="168">
        <f t="shared" si="2"/>
        <v>8130.0813008130081</v>
      </c>
      <c r="H42" s="169">
        <f t="shared" si="0"/>
        <v>406.5040650406504</v>
      </c>
      <c r="I42" s="170">
        <f t="shared" si="1"/>
        <v>162.60162601626016</v>
      </c>
      <c r="J42" s="169">
        <f t="shared" si="3"/>
        <v>1300.8130081300812</v>
      </c>
      <c r="K42" s="171">
        <f t="shared" si="4"/>
        <v>487.80487804878049</v>
      </c>
      <c r="L42" s="172">
        <f t="shared" si="5"/>
        <v>9512.1951219512193</v>
      </c>
      <c r="M42" s="173"/>
      <c r="N42" s="172"/>
      <c r="O42" s="174" t="s">
        <v>127</v>
      </c>
      <c r="P42" s="174" t="s">
        <v>128</v>
      </c>
    </row>
    <row r="43" spans="1:16" s="175" customFormat="1" ht="40.5" customHeight="1" x14ac:dyDescent="0.25">
      <c r="A43" s="164" t="s">
        <v>197</v>
      </c>
      <c r="B43" s="164" t="s">
        <v>198</v>
      </c>
      <c r="C43" s="165" t="s">
        <v>195</v>
      </c>
      <c r="D43" s="164" t="s">
        <v>194</v>
      </c>
      <c r="E43" s="166" t="s">
        <v>180</v>
      </c>
      <c r="F43" s="167">
        <v>5000</v>
      </c>
      <c r="G43" s="168">
        <f t="shared" si="2"/>
        <v>4065.040650406504</v>
      </c>
      <c r="H43" s="169">
        <f t="shared" si="0"/>
        <v>203.2520325203252</v>
      </c>
      <c r="I43" s="170">
        <f t="shared" si="1"/>
        <v>81.300813008130078</v>
      </c>
      <c r="J43" s="169">
        <f t="shared" si="3"/>
        <v>650.40650406504062</v>
      </c>
      <c r="K43" s="171">
        <f t="shared" si="4"/>
        <v>243.90243902439025</v>
      </c>
      <c r="L43" s="172">
        <f t="shared" si="5"/>
        <v>4756.0975609756097</v>
      </c>
      <c r="M43" s="173"/>
      <c r="N43" s="172"/>
      <c r="O43" s="174" t="s">
        <v>127</v>
      </c>
      <c r="P43" s="174" t="s">
        <v>128</v>
      </c>
    </row>
    <row r="44" spans="1:16" s="175" customFormat="1" ht="40.5" customHeight="1" x14ac:dyDescent="0.25">
      <c r="A44" s="164" t="s">
        <v>197</v>
      </c>
      <c r="B44" s="164" t="s">
        <v>198</v>
      </c>
      <c r="C44" s="165" t="s">
        <v>196</v>
      </c>
      <c r="D44" s="164" t="s">
        <v>194</v>
      </c>
      <c r="E44" s="166" t="s">
        <v>180</v>
      </c>
      <c r="F44" s="167">
        <v>6500</v>
      </c>
      <c r="G44" s="168">
        <f t="shared" si="2"/>
        <v>5284.5528455284548</v>
      </c>
      <c r="H44" s="169">
        <f t="shared" si="0"/>
        <v>264.22764227642273</v>
      </c>
      <c r="I44" s="170">
        <f t="shared" si="1"/>
        <v>105.6910569105691</v>
      </c>
      <c r="J44" s="169">
        <f t="shared" si="3"/>
        <v>845.52845528455282</v>
      </c>
      <c r="K44" s="171">
        <f t="shared" si="4"/>
        <v>317.07317073170731</v>
      </c>
      <c r="L44" s="172">
        <f t="shared" si="5"/>
        <v>6182.9268292682927</v>
      </c>
      <c r="M44" s="173"/>
      <c r="N44" s="172"/>
      <c r="O44" s="174" t="s">
        <v>127</v>
      </c>
      <c r="P44" s="174" t="s">
        <v>128</v>
      </c>
    </row>
    <row r="45" spans="1:16" s="175" customFormat="1" ht="40.5" customHeight="1" x14ac:dyDescent="0.25">
      <c r="A45" s="164">
        <v>43350</v>
      </c>
      <c r="B45" s="164" t="s">
        <v>201</v>
      </c>
      <c r="C45" s="165" t="s">
        <v>202</v>
      </c>
      <c r="D45" s="164" t="s">
        <v>200</v>
      </c>
      <c r="E45" s="166" t="s">
        <v>199</v>
      </c>
      <c r="F45" s="167">
        <v>5000</v>
      </c>
      <c r="G45" s="168">
        <f t="shared" si="2"/>
        <v>4065.040650406504</v>
      </c>
      <c r="H45" s="169">
        <f t="shared" si="0"/>
        <v>203.2520325203252</v>
      </c>
      <c r="I45" s="170">
        <f t="shared" si="1"/>
        <v>81.300813008130078</v>
      </c>
      <c r="J45" s="169">
        <f t="shared" si="3"/>
        <v>650.40650406504062</v>
      </c>
      <c r="K45" s="171">
        <f t="shared" si="4"/>
        <v>243.90243902439025</v>
      </c>
      <c r="L45" s="172">
        <f t="shared" si="5"/>
        <v>4756.0975609756097</v>
      </c>
      <c r="M45" s="173"/>
      <c r="N45" s="172"/>
      <c r="O45" s="174" t="s">
        <v>127</v>
      </c>
      <c r="P45" s="174" t="s">
        <v>128</v>
      </c>
    </row>
    <row r="46" spans="1:16" s="175" customFormat="1" ht="40.5" customHeight="1" x14ac:dyDescent="0.25">
      <c r="A46" s="164" t="s">
        <v>207</v>
      </c>
      <c r="B46" s="164" t="s">
        <v>208</v>
      </c>
      <c r="C46" s="165" t="s">
        <v>206</v>
      </c>
      <c r="D46" s="164" t="s">
        <v>204</v>
      </c>
      <c r="E46" s="166" t="s">
        <v>203</v>
      </c>
      <c r="F46" s="167">
        <v>20000</v>
      </c>
      <c r="G46" s="168">
        <f t="shared" si="2"/>
        <v>16260.162601626016</v>
      </c>
      <c r="H46" s="169">
        <f t="shared" si="0"/>
        <v>813.00813008130081</v>
      </c>
      <c r="I46" s="170">
        <f t="shared" si="1"/>
        <v>325.20325203252031</v>
      </c>
      <c r="J46" s="169">
        <f t="shared" si="3"/>
        <v>2601.6260162601625</v>
      </c>
      <c r="K46" s="171">
        <f t="shared" si="4"/>
        <v>975.60975609756099</v>
      </c>
      <c r="L46" s="172">
        <f t="shared" si="5"/>
        <v>19024.390243902439</v>
      </c>
      <c r="M46" s="173"/>
      <c r="N46" s="172"/>
      <c r="O46" s="174" t="s">
        <v>127</v>
      </c>
      <c r="P46" s="174" t="s">
        <v>128</v>
      </c>
    </row>
    <row r="47" spans="1:16" s="175" customFormat="1" ht="40.5" customHeight="1" x14ac:dyDescent="0.25">
      <c r="A47" s="164" t="s">
        <v>207</v>
      </c>
      <c r="B47" s="164" t="s">
        <v>208</v>
      </c>
      <c r="C47" s="165" t="s">
        <v>205</v>
      </c>
      <c r="D47" s="164" t="s">
        <v>204</v>
      </c>
      <c r="E47" s="166" t="s">
        <v>203</v>
      </c>
      <c r="F47" s="167">
        <v>3500</v>
      </c>
      <c r="G47" s="168">
        <f t="shared" si="2"/>
        <v>2845.5284552845528</v>
      </c>
      <c r="H47" s="169">
        <f t="shared" si="0"/>
        <v>142.27642276422765</v>
      </c>
      <c r="I47" s="170">
        <f t="shared" si="1"/>
        <v>56.91056910569106</v>
      </c>
      <c r="J47" s="169">
        <f t="shared" si="3"/>
        <v>455.28455284552848</v>
      </c>
      <c r="K47" s="171">
        <f t="shared" si="4"/>
        <v>170.73170731707316</v>
      </c>
      <c r="L47" s="172">
        <f t="shared" si="5"/>
        <v>3329.268292682927</v>
      </c>
      <c r="M47" s="173"/>
      <c r="N47" s="172"/>
      <c r="O47" s="174" t="s">
        <v>127</v>
      </c>
      <c r="P47" s="174" t="s">
        <v>128</v>
      </c>
    </row>
    <row r="48" spans="1:16" ht="27" thickBot="1" x14ac:dyDescent="0.45">
      <c r="A48" s="182" t="s">
        <v>148</v>
      </c>
      <c r="B48" s="182"/>
      <c r="C48" s="182"/>
      <c r="D48" s="183"/>
      <c r="E48" s="177"/>
      <c r="F48" s="184">
        <f>SUM(F37:F47)</f>
        <v>160000</v>
      </c>
      <c r="G48" s="184">
        <f t="shared" ref="G48:L48" si="6">SUM(G37:G47)</f>
        <v>130081.30081300813</v>
      </c>
      <c r="H48" s="184">
        <f t="shared" si="6"/>
        <v>6504.0650406504055</v>
      </c>
      <c r="I48" s="184">
        <f t="shared" si="6"/>
        <v>2601.6260162601625</v>
      </c>
      <c r="J48" s="184">
        <f t="shared" si="6"/>
        <v>20813.0081300813</v>
      </c>
      <c r="K48" s="184">
        <f t="shared" si="6"/>
        <v>7804.8780487804888</v>
      </c>
      <c r="L48" s="184">
        <f t="shared" si="6"/>
        <v>152195.12195121951</v>
      </c>
      <c r="M48" s="184"/>
      <c r="N48" s="188"/>
      <c r="O48" s="188"/>
      <c r="P48" s="188"/>
    </row>
    <row r="49" spans="1:17" ht="27" thickTop="1" x14ac:dyDescent="0.4">
      <c r="A49" s="189"/>
      <c r="B49" s="189"/>
      <c r="C49" s="189"/>
      <c r="D49" s="190"/>
      <c r="E49" s="191"/>
      <c r="F49" s="191"/>
      <c r="G49" s="192"/>
      <c r="H49" s="192"/>
      <c r="I49" s="192"/>
      <c r="J49" s="191"/>
      <c r="K49" s="193"/>
      <c r="L49" s="193"/>
      <c r="M49" s="193"/>
      <c r="N49" s="193"/>
      <c r="O49" s="123"/>
      <c r="P49" s="123"/>
      <c r="Q49" s="123"/>
    </row>
    <row r="50" spans="1:17" ht="27" thickBot="1" x14ac:dyDescent="0.45">
      <c r="A50" s="189"/>
      <c r="B50" s="189"/>
      <c r="C50" s="189"/>
      <c r="D50" s="190"/>
      <c r="E50" s="191"/>
      <c r="F50" s="191"/>
      <c r="G50" s="192"/>
      <c r="H50" s="192"/>
      <c r="I50" s="192"/>
      <c r="J50" s="194"/>
      <c r="K50" s="195"/>
      <c r="L50" s="194"/>
      <c r="M50" s="191"/>
      <c r="N50" s="193"/>
      <c r="O50" s="193"/>
      <c r="P50" s="193"/>
      <c r="Q50" s="193"/>
    </row>
    <row r="51" spans="1:17" ht="26.25" x14ac:dyDescent="0.35">
      <c r="A51" s="196"/>
      <c r="B51" s="197"/>
      <c r="C51" s="197"/>
      <c r="D51" s="197"/>
      <c r="E51" s="197"/>
      <c r="F51" s="197"/>
      <c r="G51" s="198"/>
      <c r="H51" s="198"/>
      <c r="I51" s="198"/>
      <c r="J51" s="199"/>
      <c r="K51" s="200"/>
      <c r="L51" s="200"/>
      <c r="M51" s="193"/>
      <c r="N51" s="193"/>
      <c r="O51" s="193"/>
      <c r="P51" s="193"/>
      <c r="Q51" s="193"/>
    </row>
    <row r="52" spans="1:17" ht="26.25" x14ac:dyDescent="0.35">
      <c r="A52" s="201"/>
      <c r="B52" s="202"/>
      <c r="C52" s="202"/>
      <c r="D52" s="202"/>
      <c r="E52" s="202"/>
      <c r="F52" s="202"/>
      <c r="G52" s="202"/>
      <c r="H52" s="202"/>
      <c r="I52" s="202"/>
      <c r="J52" s="203"/>
      <c r="K52" s="193"/>
      <c r="L52" s="193"/>
      <c r="M52" s="193"/>
      <c r="N52" s="193"/>
      <c r="O52" s="193"/>
      <c r="P52" s="193"/>
      <c r="Q52" s="193"/>
    </row>
    <row r="53" spans="1:17" ht="26.25" x14ac:dyDescent="0.35">
      <c r="A53" s="201" t="s">
        <v>149</v>
      </c>
      <c r="B53" s="202"/>
      <c r="C53" s="202" t="s">
        <v>150</v>
      </c>
      <c r="D53" s="202"/>
      <c r="E53" s="202"/>
      <c r="F53" s="202" t="s">
        <v>151</v>
      </c>
      <c r="G53" s="202"/>
      <c r="H53" s="202"/>
      <c r="I53" s="202"/>
      <c r="J53" s="204"/>
      <c r="K53" s="193"/>
      <c r="L53" s="205"/>
      <c r="M53" s="193"/>
      <c r="N53" s="193"/>
      <c r="O53" s="193"/>
      <c r="P53" s="193"/>
      <c r="Q53" s="193"/>
    </row>
    <row r="54" spans="1:17" ht="26.25" x14ac:dyDescent="0.35">
      <c r="A54" s="206"/>
      <c r="B54" s="150"/>
      <c r="C54" s="150"/>
      <c r="D54" s="150"/>
      <c r="E54" s="150"/>
      <c r="F54" s="150"/>
      <c r="G54" s="150"/>
      <c r="H54" s="150"/>
      <c r="I54" s="150"/>
      <c r="J54" s="207"/>
      <c r="K54" s="193"/>
      <c r="L54" s="193"/>
      <c r="M54" s="193"/>
      <c r="N54" s="193"/>
      <c r="O54" s="193"/>
      <c r="P54" s="193"/>
      <c r="Q54" s="193"/>
    </row>
    <row r="55" spans="1:17" ht="27" thickBot="1" x14ac:dyDescent="0.4">
      <c r="A55" s="208" t="s">
        <v>27</v>
      </c>
      <c r="B55" s="209"/>
      <c r="C55" s="209"/>
      <c r="D55" s="209"/>
      <c r="E55" s="209"/>
      <c r="F55" s="209"/>
      <c r="G55" s="209"/>
      <c r="H55" s="209"/>
      <c r="I55" s="209"/>
      <c r="J55" s="210"/>
      <c r="K55" s="193"/>
      <c r="L55" s="193"/>
      <c r="M55" s="193"/>
      <c r="N55" s="193"/>
      <c r="O55" s="193"/>
      <c r="P55" s="193"/>
      <c r="Q55" s="193"/>
    </row>
    <row r="56" spans="1:17" ht="26.25" x14ac:dyDescent="0.35">
      <c r="A56" s="211"/>
      <c r="B56" s="150"/>
      <c r="C56" s="150"/>
      <c r="D56" s="150"/>
      <c r="E56" s="150"/>
      <c r="F56" s="150"/>
      <c r="G56" s="150"/>
      <c r="H56" s="150"/>
      <c r="I56" s="150"/>
      <c r="J56" s="150"/>
      <c r="K56" s="193"/>
      <c r="L56" s="193"/>
      <c r="M56" s="193"/>
      <c r="N56" s="193"/>
      <c r="O56" s="193"/>
      <c r="P56" s="193"/>
      <c r="Q56" s="193"/>
    </row>
    <row r="57" spans="1:17" ht="26.25" customHeight="1" x14ac:dyDescent="0.4">
      <c r="A57" s="212" t="s">
        <v>28</v>
      </c>
      <c r="G57" s="193"/>
      <c r="H57" s="193"/>
      <c r="I57" s="193"/>
      <c r="J57" s="193"/>
      <c r="K57" s="229" t="s">
        <v>85</v>
      </c>
      <c r="L57" s="229"/>
      <c r="M57" s="229"/>
      <c r="N57" s="213"/>
    </row>
    <row r="58" spans="1:17" ht="26.25" x14ac:dyDescent="0.4">
      <c r="A58" s="140" t="s">
        <v>30</v>
      </c>
      <c r="B58" s="140"/>
      <c r="C58" s="140"/>
      <c r="F58" s="87"/>
      <c r="G58" s="193"/>
      <c r="H58" s="193"/>
      <c r="I58" s="193"/>
      <c r="J58" s="193"/>
      <c r="K58" s="229"/>
      <c r="L58" s="229"/>
      <c r="M58" s="229"/>
      <c r="N58" s="213"/>
    </row>
    <row r="59" spans="1:17" ht="26.25" x14ac:dyDescent="0.4">
      <c r="A59" s="140"/>
      <c r="B59" s="140"/>
      <c r="C59" s="140"/>
      <c r="F59" s="87"/>
      <c r="G59" s="193"/>
      <c r="H59" s="193"/>
      <c r="I59" s="193"/>
      <c r="J59" s="193"/>
      <c r="K59" s="229"/>
      <c r="L59" s="229"/>
      <c r="M59" s="229"/>
      <c r="N59" s="213"/>
    </row>
    <row r="60" spans="1:17" ht="26.25" x14ac:dyDescent="0.4">
      <c r="A60" s="140" t="s">
        <v>30</v>
      </c>
      <c r="B60" s="140"/>
      <c r="C60" s="140"/>
      <c r="F60" s="87"/>
      <c r="G60" s="193"/>
      <c r="H60" s="193"/>
      <c r="I60" s="193"/>
      <c r="J60" s="193"/>
      <c r="K60" s="229"/>
      <c r="L60" s="229"/>
      <c r="M60" s="229"/>
      <c r="N60" s="213"/>
    </row>
    <row r="61" spans="1:17" ht="26.25" x14ac:dyDescent="0.4">
      <c r="A61" s="140"/>
      <c r="B61" s="140"/>
      <c r="C61" s="140"/>
      <c r="F61" s="87"/>
      <c r="J61" s="214"/>
      <c r="K61" s="229"/>
      <c r="L61" s="229"/>
      <c r="M61" s="229"/>
      <c r="N61" s="88"/>
    </row>
    <row r="62" spans="1:17" ht="26.25" x14ac:dyDescent="0.4">
      <c r="A62" s="140" t="s">
        <v>152</v>
      </c>
      <c r="B62" s="140"/>
      <c r="C62" s="140"/>
      <c r="F62" s="87"/>
      <c r="J62" s="214"/>
      <c r="K62" s="229"/>
      <c r="L62" s="229"/>
      <c r="M62" s="229"/>
      <c r="N62" s="88"/>
    </row>
    <row r="63" spans="1:17" ht="26.25" x14ac:dyDescent="0.4">
      <c r="A63" s="140"/>
      <c r="B63" s="140"/>
      <c r="C63" s="140"/>
      <c r="F63" s="87"/>
      <c r="G63" s="87"/>
      <c r="H63" s="87"/>
      <c r="I63" s="87"/>
      <c r="J63" s="214"/>
      <c r="K63" s="214"/>
      <c r="L63" s="214"/>
      <c r="M63" s="214"/>
      <c r="N63" s="88"/>
    </row>
    <row r="64" spans="1:17" ht="26.25" x14ac:dyDescent="0.4">
      <c r="F64" s="215"/>
      <c r="G64" s="215"/>
      <c r="H64" s="215"/>
      <c r="I64" s="215"/>
      <c r="J64" s="215"/>
      <c r="K64" s="215"/>
      <c r="L64" s="215"/>
      <c r="M64" s="215"/>
      <c r="N64" s="88"/>
    </row>
    <row r="65" spans="1:14" ht="26.25" x14ac:dyDescent="0.4">
      <c r="A65" s="216" t="s">
        <v>153</v>
      </c>
      <c r="B65" s="216"/>
      <c r="C65" s="217"/>
      <c r="D65" s="218"/>
      <c r="E65" s="74" t="s">
        <v>154</v>
      </c>
      <c r="F65" s="218"/>
      <c r="G65" s="74"/>
      <c r="H65" s="74"/>
      <c r="I65" s="74"/>
      <c r="K65" s="215"/>
      <c r="L65" s="215"/>
      <c r="M65" s="215"/>
      <c r="N65" s="88"/>
    </row>
    <row r="66" spans="1:14" ht="26.25" x14ac:dyDescent="0.4">
      <c r="A66" s="218"/>
      <c r="B66" s="219"/>
      <c r="C66" s="220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150"/>
    </row>
    <row r="67" spans="1:14" ht="26.25" x14ac:dyDescent="0.4">
      <c r="A67" s="220"/>
      <c r="B67" s="219"/>
      <c r="C67" s="220"/>
      <c r="D67" s="215"/>
      <c r="E67" s="74" t="s">
        <v>155</v>
      </c>
      <c r="F67" s="215"/>
      <c r="G67" s="215"/>
      <c r="H67" s="215"/>
      <c r="I67" s="215"/>
      <c r="J67" s="215"/>
      <c r="K67" s="215"/>
      <c r="L67" s="215"/>
      <c r="M67" s="215"/>
      <c r="N67" s="150"/>
    </row>
    <row r="68" spans="1:14" ht="26.25" x14ac:dyDescent="0.4">
      <c r="A68" s="220"/>
      <c r="B68" s="219"/>
      <c r="C68" s="220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150"/>
    </row>
    <row r="69" spans="1:14" ht="26.25" x14ac:dyDescent="0.4">
      <c r="A69" s="220"/>
      <c r="B69" s="219"/>
      <c r="C69" s="220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150"/>
    </row>
    <row r="70" spans="1:14" ht="26.25" x14ac:dyDescent="0.4">
      <c r="A70" s="220"/>
      <c r="B70" s="219"/>
      <c r="C70" s="220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150"/>
    </row>
    <row r="71" spans="1:14" ht="26.25" x14ac:dyDescent="0.4">
      <c r="A71" s="220"/>
      <c r="B71" s="221"/>
      <c r="C71" s="220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150"/>
    </row>
    <row r="72" spans="1:14" ht="26.25" x14ac:dyDescent="0.4">
      <c r="A72" s="220"/>
      <c r="B72" s="221"/>
      <c r="C72" s="220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150"/>
    </row>
    <row r="73" spans="1:14" ht="26.25" x14ac:dyDescent="0.4">
      <c r="A73" s="220"/>
      <c r="B73" s="221"/>
      <c r="C73" s="220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150"/>
    </row>
    <row r="74" spans="1:14" ht="26.25" x14ac:dyDescent="0.4">
      <c r="A74" s="220"/>
      <c r="B74" s="221"/>
      <c r="C74" s="220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150"/>
    </row>
    <row r="75" spans="1:14" ht="26.25" x14ac:dyDescent="0.4">
      <c r="A75" s="220"/>
      <c r="B75" s="221"/>
      <c r="C75" s="220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150"/>
    </row>
    <row r="76" spans="1:14" ht="26.25" x14ac:dyDescent="0.4">
      <c r="A76" s="222"/>
      <c r="B76" s="221"/>
      <c r="C76" s="223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150"/>
    </row>
  </sheetData>
  <mergeCells count="2">
    <mergeCell ref="G7:L12"/>
    <mergeCell ref="K57:M62"/>
  </mergeCells>
  <pageMargins left="0.7" right="0.7" top="0.41" bottom="0.18" header="0.3" footer="0.17"/>
  <pageSetup paperSize="9" scale="2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july2015</vt:lpstr>
      <vt:lpstr>SEPT 2015</vt:lpstr>
      <vt:lpstr>Oct2015</vt:lpstr>
      <vt:lpstr>2017 JULY</vt:lpstr>
      <vt:lpstr>may 2018</vt:lpstr>
      <vt:lpstr>august 2018</vt:lpstr>
      <vt:lpstr>september 2018</vt:lpstr>
      <vt:lpstr>'2017 JULY'!Print_Area</vt:lpstr>
      <vt:lpstr>july2015!Print_Area</vt:lpstr>
      <vt:lpstr>'Oct2015'!Print_Area</vt:lpstr>
      <vt:lpstr>'SEPT 2015'!Print_Area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Chepkemboi</dc:creator>
  <cp:lastModifiedBy>Victoria Stephen</cp:lastModifiedBy>
  <cp:lastPrinted>2018-10-02T07:30:00Z</cp:lastPrinted>
  <dcterms:created xsi:type="dcterms:W3CDTF">2015-07-21T08:31:13Z</dcterms:created>
  <dcterms:modified xsi:type="dcterms:W3CDTF">2018-10-02T08:31:59Z</dcterms:modified>
</cp:coreProperties>
</file>