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pivotCache/pivotCacheDefinition4.xml" ContentType="application/vnd.openxmlformats-officedocument.spreadsheetml.pivotCacheDefinition+xml"/>
  <Override PartName="/xl/pivotCache/pivotCacheRecords4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53222"/>
  <mc:AlternateContent xmlns:mc="http://schemas.openxmlformats.org/markup-compatibility/2006">
    <mc:Choice Requires="x15">
      <x15ac:absPath xmlns:x15ac="http://schemas.microsoft.com/office/spreadsheetml/2010/11/ac" url="Z:\Staff-Files\Nadeem\"/>
    </mc:Choice>
  </mc:AlternateContent>
  <bookViews>
    <workbookView xWindow="0" yWindow="0" windowWidth="20430" windowHeight="7335"/>
  </bookViews>
  <sheets>
    <sheet name="Cost Pivot " sheetId="2" r:id="rId1"/>
    <sheet name="Cost Data" sheetId="1" r:id="rId2"/>
    <sheet name="Tour Revenue DAta" sheetId="3" r:id="rId3"/>
    <sheet name="Posting Procedure" sheetId="4" r:id="rId4"/>
    <sheet name="AR Summary" sheetId="7" r:id="rId5"/>
    <sheet name="AR Trans" sheetId="6" r:id="rId6"/>
    <sheet name="AP Trans Summary" sheetId="9" r:id="rId7"/>
    <sheet name="AP Trans" sheetId="8" r:id="rId8"/>
    <sheet name="Doc Wise Gl Wise Matrix" sheetId="11" r:id="rId9"/>
    <sheet name="GL Wise Trans" sheetId="10" r:id="rId10"/>
  </sheets>
  <calcPr calcId="152511"/>
  <pivotCaches>
    <pivotCache cacheId="48" r:id="rId11"/>
    <pivotCache cacheId="52" r:id="rId12"/>
    <pivotCache cacheId="56" r:id="rId13"/>
    <pivotCache cacheId="61" r:id="rId1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3" i="4" l="1"/>
  <c r="E23" i="4"/>
  <c r="D23" i="4"/>
  <c r="C23" i="4"/>
  <c r="E13" i="3" l="1"/>
  <c r="M22" i="2" l="1"/>
  <c r="L22" i="2"/>
  <c r="K22" i="2"/>
  <c r="J22" i="2"/>
  <c r="I22" i="2"/>
  <c r="H22" i="2"/>
  <c r="G22" i="2"/>
  <c r="F22" i="2"/>
  <c r="E22" i="2"/>
  <c r="D22" i="2"/>
  <c r="C22" i="2"/>
  <c r="B22" i="2"/>
</calcChain>
</file>

<file path=xl/sharedStrings.xml><?xml version="1.0" encoding="utf-8"?>
<sst xmlns="http://schemas.openxmlformats.org/spreadsheetml/2006/main" count="785" uniqueCount="63">
  <si>
    <t>PRE_GLT_YEAR</t>
  </si>
  <si>
    <t>PRE_GLT_PERIOD</t>
  </si>
  <si>
    <t>PRE_GLT_DOC_TYPE</t>
  </si>
  <si>
    <t>SUM(PRE_GLT_LOCAL_AMOUNT)</t>
  </si>
  <si>
    <t>CPV</t>
  </si>
  <si>
    <t>PCR</t>
  </si>
  <si>
    <t>RSV</t>
  </si>
  <si>
    <t>RTIN</t>
  </si>
  <si>
    <t>SV</t>
  </si>
  <si>
    <t>TCN</t>
  </si>
  <si>
    <t>TIN</t>
  </si>
  <si>
    <t>TR</t>
  </si>
  <si>
    <t>RIN</t>
  </si>
  <si>
    <t>RRIN</t>
  </si>
  <si>
    <t>TACN</t>
  </si>
  <si>
    <t>TADN</t>
  </si>
  <si>
    <t>RTCN</t>
  </si>
  <si>
    <t>SRIN</t>
  </si>
  <si>
    <t>RCR2</t>
  </si>
  <si>
    <t>DIN</t>
  </si>
  <si>
    <t>RDIN</t>
  </si>
  <si>
    <t>DOC_NAME</t>
  </si>
  <si>
    <t>CASH PAYMENT VOUCHER</t>
  </si>
  <si>
    <t>PAYABLE CREDITNOTE (Debit AP Account)</t>
  </si>
  <si>
    <t>SERVICE VOUCHER REVERSAL</t>
  </si>
  <si>
    <t>TICKET INVOICE REVERSAL</t>
  </si>
  <si>
    <t>SERVICE VOUCHER</t>
  </si>
  <si>
    <t>TICKET CREDIT NOTE</t>
  </si>
  <si>
    <t>TICKET INVOICE</t>
  </si>
  <si>
    <t>TOUR REVENUE</t>
  </si>
  <si>
    <t>RECEIVABLE INVOICE</t>
  </si>
  <si>
    <t>RECEIVABLE INVOICE REVERSAL</t>
  </si>
  <si>
    <t>TOURS ADJUSTEMENT CREDIT NOTE</t>
  </si>
  <si>
    <t>TOUR ADJUSTMENT DEBIT NOTE</t>
  </si>
  <si>
    <t>CREDIT NOTE REVERSAL</t>
  </si>
  <si>
    <t>RECEIVABLE CREDIT NOTE - IAT</t>
  </si>
  <si>
    <t>DUMMY INVOICE</t>
  </si>
  <si>
    <t>DUMMY INVOICE REVERSAL</t>
  </si>
  <si>
    <t>Column Labels</t>
  </si>
  <si>
    <t>Grand Total</t>
  </si>
  <si>
    <t>Row Labels</t>
  </si>
  <si>
    <t>Sum of SUM(PRE_GLT_LOCAL_AMOUNT)</t>
  </si>
  <si>
    <t>Tour Cost Account Analysys - Document Wise - 2018</t>
  </si>
  <si>
    <t>Cusmulative at Each Month</t>
  </si>
  <si>
    <t>BRV</t>
  </si>
  <si>
    <t>BANK RECEIPT VOUCHER-</t>
  </si>
  <si>
    <t>Business Case : OB18060058</t>
  </si>
  <si>
    <t>Process</t>
  </si>
  <si>
    <t>Doc Number</t>
  </si>
  <si>
    <t>AR - Customer</t>
  </si>
  <si>
    <t>AP - Supplier</t>
  </si>
  <si>
    <t>Tour Revenue 300100002</t>
  </si>
  <si>
    <t>30010007 - Tour Cost of Sales</t>
  </si>
  <si>
    <t>SV18060798</t>
  </si>
  <si>
    <t>SV18060799</t>
  </si>
  <si>
    <t>Invoice</t>
  </si>
  <si>
    <t>TIN18062624</t>
  </si>
  <si>
    <t>Closing</t>
  </si>
  <si>
    <t>TR18061364</t>
  </si>
  <si>
    <t>Completion</t>
  </si>
  <si>
    <t>TR18061459</t>
  </si>
  <si>
    <t>Process End Summary</t>
  </si>
  <si>
    <t>GL_CODE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</si>
</sst>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pivotButton="1" applyFont="1"/>
    <xf numFmtId="0" fontId="2" fillId="0" borderId="0" xfId="0" applyFont="1"/>
    <xf numFmtId="0" fontId="2" fillId="0" borderId="0" xfId="0" applyFont="1" applyAlignment="1">
      <alignment horizontal="left"/>
    </xf>
    <xf numFmtId="4" fontId="2" fillId="0" borderId="0" xfId="0" applyNumberFormat="1" applyFont="1"/>
    <xf numFmtId="43" fontId="2" fillId="0" borderId="0" xfId="0" applyNumberFormat="1" applyFont="1"/>
    <xf numFmtId="0" fontId="3" fillId="0" borderId="0" xfId="0" applyFont="1"/>
    <xf numFmtId="43" fontId="3" fillId="0" borderId="0" xfId="1" applyFont="1"/>
    <xf numFmtId="0" fontId="4" fillId="0" borderId="0" xfId="0" applyFont="1" applyAlignment="1">
      <alignment horizontal="center"/>
    </xf>
    <xf numFmtId="0" fontId="2" fillId="2" borderId="0" xfId="0" applyFont="1" applyFill="1" applyAlignment="1">
      <alignment horizontal="left"/>
    </xf>
    <xf numFmtId="43" fontId="0" fillId="0" borderId="0" xfId="1" applyFont="1"/>
    <xf numFmtId="0" fontId="5" fillId="4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43" fontId="5" fillId="4" borderId="0" xfId="1" applyFont="1" applyFill="1" applyAlignment="1">
      <alignment horizontal="center"/>
    </xf>
    <xf numFmtId="0" fontId="0" fillId="4" borderId="0" xfId="0" applyFill="1"/>
    <xf numFmtId="43" fontId="0" fillId="4" borderId="0" xfId="1" applyFont="1" applyFill="1"/>
    <xf numFmtId="0" fontId="5" fillId="3" borderId="0" xfId="0" applyFont="1" applyFill="1"/>
    <xf numFmtId="43" fontId="5" fillId="3" borderId="0" xfId="1" applyFont="1" applyFill="1"/>
    <xf numFmtId="4" fontId="6" fillId="3" borderId="0" xfId="0" applyNumberFormat="1" applyFont="1" applyFill="1"/>
    <xf numFmtId="0" fontId="0" fillId="0" borderId="0" xfId="0" pivotButton="1"/>
    <xf numFmtId="0" fontId="0" fillId="0" borderId="0" xfId="0" applyAlignment="1">
      <alignment horizontal="left"/>
    </xf>
    <xf numFmtId="4" fontId="0" fillId="0" borderId="0" xfId="0" applyNumberFormat="1"/>
    <xf numFmtId="43" fontId="2" fillId="0" borderId="0" xfId="1" applyFont="1"/>
    <xf numFmtId="0" fontId="0" fillId="0" borderId="0" xfId="0" applyAlignment="1">
      <alignment horizontal="left" indent="1"/>
    </xf>
  </cellXfs>
  <cellStyles count="2">
    <cellStyle name="Comma" xfId="1" builtinId="3"/>
    <cellStyle name="Normal" xfId="0" builtinId="0"/>
  </cellStyles>
  <dxfs count="12">
    <dxf>
      <font>
        <color theme="0"/>
      </font>
    </dxf>
    <dxf>
      <fill>
        <patternFill patternType="solid">
          <bgColor rgb="FFFF0000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fill>
        <patternFill patternType="solid">
          <bgColor theme="5" tint="0.79998168889431442"/>
        </patternFill>
      </fill>
    </dxf>
    <dxf>
      <numFmt numFmtId="35" formatCode="_(* #,##0.00_);_(* \(#,##0.00\);_(* &quot;-&quot;??_);_(@_)"/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pivotCacheDefinition" Target="pivotCache/pivotCacheDefinition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pivotCacheDefinition" Target="pivotCache/pivotCacheDefinition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_rels/pivotCacheDefinition4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4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. Nanda" refreshedDate="43472.338595833331" createdVersion="5" refreshedVersion="5" minRefreshableVersion="3" recordCount="88">
  <cacheSource type="worksheet">
    <worksheetSource ref="A1:E89" sheet="Cost Data"/>
  </cacheSource>
  <cacheFields count="5">
    <cacheField name="PRE_GLT_YEAR" numFmtId="0">
      <sharedItems containsSemiMixedTypes="0" containsString="0" containsNumber="1" containsInteger="1" minValue="2018" maxValue="2018"/>
    </cacheField>
    <cacheField name="PRE_GLT_PERIOD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PRE_GLT_DOC_TYPE" numFmtId="0">
      <sharedItems/>
    </cacheField>
    <cacheField name="DOC_NAME" numFmtId="0">
      <sharedItems count="16">
        <s v="CASH PAYMENT VOUCHER"/>
        <s v="PAYABLE CREDITNOTE (Debit AP Account)"/>
        <s v="SERVICE VOUCHER REVERSAL"/>
        <s v="TICKET INVOICE REVERSAL"/>
        <s v="SERVICE VOUCHER"/>
        <s v="TICKET CREDIT NOTE"/>
        <s v="TICKET INVOICE"/>
        <s v="TOUR REVENUE"/>
        <s v="RECEIVABLE INVOICE"/>
        <s v="RECEIVABLE INVOICE REVERSAL"/>
        <s v="TOURS ADJUSTEMENT CREDIT NOTE"/>
        <s v="TOUR ADJUSTMENT DEBIT NOTE"/>
        <s v="CREDIT NOTE REVERSAL"/>
        <s v="RECEIVABLE CREDIT NOTE - IAT"/>
        <s v="DUMMY INVOICE"/>
        <s v="DUMMY INVOICE REVERSAL"/>
      </sharedItems>
    </cacheField>
    <cacheField name="SUM(PRE_GLT_LOCAL_AMOUNT)" numFmtId="0">
      <sharedItems containsSemiMixedTypes="0" containsString="0" containsNumber="1" minValue="-203877651.61000001" maxValue="153280844.36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R. Nanda" refreshedDate="43472.356723379628" createdVersion="5" refreshedVersion="5" minRefreshableVersion="3" recordCount="42">
  <cacheSource type="worksheet">
    <worksheetSource ref="A1:E43" sheet="AR Trans"/>
  </cacheSource>
  <cacheFields count="5">
    <cacheField name="PRE_GLT_YEAR" numFmtId="0">
      <sharedItems containsSemiMixedTypes="0" containsString="0" containsNumber="1" containsInteger="1" minValue="2018" maxValue="2018"/>
    </cacheField>
    <cacheField name="PRE_GLT_PERIOD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PRE_GLT_DOC_TYPE" numFmtId="0">
      <sharedItems/>
    </cacheField>
    <cacheField name="DOC_NAME" numFmtId="0">
      <sharedItems count="8">
        <s v="TICKET INVOICE REVERSAL"/>
        <s v="TICKET CREDIT NOTE"/>
        <s v="TICKET INVOICE"/>
        <s v="RECEIVABLE INVOICE"/>
        <s v="RECEIVABLE INVOICE REVERSAL"/>
        <s v="CREDIT NOTE REVERSAL"/>
        <s v="DUMMY INVOICE"/>
        <s v="DUMMY INVOICE REVERSAL"/>
      </sharedItems>
    </cacheField>
    <cacheField name="SUM(PRE_GLT_LOCAL_AMOUNT)" numFmtId="0">
      <sharedItems containsSemiMixedTypes="0" containsString="0" containsNumber="1" minValue="-8798472.3399999999" maxValue="203877651.61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r:id="rId1" refreshedBy="R. Nanda" refreshedDate="43472.363428240744" createdVersion="5" refreshedVersion="5" minRefreshableVersion="3" recordCount="27">
  <cacheSource type="worksheet">
    <worksheetSource ref="A1:E28" sheet="AP Trans"/>
  </cacheSource>
  <cacheFields count="5">
    <cacheField name="PRE_GLT_YEAR" numFmtId="0">
      <sharedItems containsSemiMixedTypes="0" containsString="0" containsNumber="1" containsInteger="1" minValue="2018" maxValue="2018"/>
    </cacheField>
    <cacheField name="PRE_GLT_PERIOD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PRE_GLT_DOC_TYPE" numFmtId="0">
      <sharedItems/>
    </cacheField>
    <cacheField name="DOC_NAME" numFmtId="0">
      <sharedItems count="4">
        <s v="SERVICE VOUCHER REVERSAL"/>
        <s v="SERVICE VOUCHER"/>
        <s v="TOURS ADJUSTEMENT CREDIT NOTE"/>
        <s v="TOUR ADJUSTMENT DEBIT NOTE"/>
      </sharedItems>
    </cacheField>
    <cacheField name="SUM(PRE_GLT_LOCAL_AMOUNT)" numFmtId="0">
      <sharedItems containsSemiMixedTypes="0" containsString="0" containsNumber="1" minValue="-153280844.36000001" maxValue="2911945.44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4.xml><?xml version="1.0" encoding="utf-8"?>
<pivotCacheDefinition xmlns="http://schemas.openxmlformats.org/spreadsheetml/2006/main" xmlns:r="http://schemas.openxmlformats.org/officeDocument/2006/relationships" r:id="rId1" refreshedBy="R. Nanda" refreshedDate="43472.365812384262" createdVersion="5" refreshedVersion="5" minRefreshableVersion="3" recordCount="163">
  <cacheSource type="worksheet">
    <worksheetSource ref="A1:F164" sheet="GL Wise Trans"/>
  </cacheSource>
  <cacheFields count="6">
    <cacheField name="PRE_GLT_YEAR" numFmtId="0">
      <sharedItems containsSemiMixedTypes="0" containsString="0" containsNumber="1" containsInteger="1" minValue="2018" maxValue="2018"/>
    </cacheField>
    <cacheField name="PRE_GLT_PERIOD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PRE_GLT_DOC_TYPE" numFmtId="0">
      <sharedItems/>
    </cacheField>
    <cacheField name="GL_CODE" numFmtId="0">
      <sharedItems containsSemiMixedTypes="0" containsString="0" containsNumber="1" containsInteger="1" minValue="100310001" maxValue="300200002" count="5">
        <n v="200200001"/>
        <n v="300100007"/>
        <n v="100310001"/>
        <n v="200200010"/>
        <n v="300200002"/>
      </sharedItems>
    </cacheField>
    <cacheField name="DOC_NAME" numFmtId="0">
      <sharedItems count="13">
        <s v="SERVICE VOUCHER REVERSAL"/>
        <s v="TICKET INVOICE REVERSAL"/>
        <s v="SERVICE VOUCHER"/>
        <s v="TICKET CREDIT NOTE"/>
        <s v="TICKET INVOICE"/>
        <s v="TOUR REVENUE"/>
        <s v="RECEIVABLE INVOICE"/>
        <s v="RECEIVABLE INVOICE REVERSAL"/>
        <s v="TOURS ADJUSTEMENT CREDIT NOTE"/>
        <s v="TOUR ADJUSTMENT DEBIT NOTE"/>
        <s v="CREDIT NOTE REVERSAL"/>
        <s v="DUMMY INVOICE"/>
        <s v="DUMMY INVOICE REVERSAL"/>
      </sharedItems>
    </cacheField>
    <cacheField name="SUM(PRE_GLT_LOCAL_AMOUNT)" numFmtId="0">
      <sharedItems containsSemiMixedTypes="0" containsString="0" containsNumber="1" minValue="-203877651.61000001" maxValue="203877651.6100000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88">
  <r>
    <n v="2018"/>
    <x v="0"/>
    <s v="CPV"/>
    <x v="0"/>
    <n v="59315"/>
  </r>
  <r>
    <n v="2018"/>
    <x v="0"/>
    <s v="PCR"/>
    <x v="1"/>
    <n v="-22950"/>
  </r>
  <r>
    <n v="2018"/>
    <x v="0"/>
    <s v="RSV"/>
    <x v="2"/>
    <n v="-704540.81"/>
  </r>
  <r>
    <n v="2018"/>
    <x v="0"/>
    <s v="RTIN"/>
    <x v="3"/>
    <n v="2663168.7599999998"/>
  </r>
  <r>
    <n v="2018"/>
    <x v="0"/>
    <s v="SV"/>
    <x v="4"/>
    <n v="71708394.540000007"/>
  </r>
  <r>
    <n v="2018"/>
    <x v="0"/>
    <s v="TCN"/>
    <x v="5"/>
    <n v="53635"/>
  </r>
  <r>
    <n v="2018"/>
    <x v="0"/>
    <s v="TIN"/>
    <x v="6"/>
    <n v="-52515819.509999998"/>
  </r>
  <r>
    <n v="2018"/>
    <x v="0"/>
    <s v="TR"/>
    <x v="7"/>
    <n v="1352049.04"/>
  </r>
  <r>
    <n v="2018"/>
    <x v="1"/>
    <s v="CPV"/>
    <x v="0"/>
    <n v="50837"/>
  </r>
  <r>
    <n v="2018"/>
    <x v="1"/>
    <s v="RIN"/>
    <x v="8"/>
    <n v="-8698"/>
  </r>
  <r>
    <n v="2018"/>
    <x v="1"/>
    <s v="RRIN"/>
    <x v="9"/>
    <n v="8698"/>
  </r>
  <r>
    <n v="2018"/>
    <x v="1"/>
    <s v="RSV"/>
    <x v="2"/>
    <n v="-815743.56"/>
  </r>
  <r>
    <n v="2018"/>
    <x v="1"/>
    <s v="RTIN"/>
    <x v="3"/>
    <n v="273830"/>
  </r>
  <r>
    <n v="2018"/>
    <x v="1"/>
    <s v="SV"/>
    <x v="4"/>
    <n v="90819128.430000007"/>
  </r>
  <r>
    <n v="2018"/>
    <x v="1"/>
    <s v="TACN"/>
    <x v="10"/>
    <n v="-153615"/>
  </r>
  <r>
    <n v="2018"/>
    <x v="1"/>
    <s v="TADN"/>
    <x v="11"/>
    <n v="153615"/>
  </r>
  <r>
    <n v="2018"/>
    <x v="1"/>
    <s v="TIN"/>
    <x v="6"/>
    <n v="-74033956.950000003"/>
  </r>
  <r>
    <n v="2018"/>
    <x v="1"/>
    <s v="TR"/>
    <x v="7"/>
    <n v="1515557.56"/>
  </r>
  <r>
    <n v="2018"/>
    <x v="2"/>
    <s v="CPV"/>
    <x v="0"/>
    <n v="9910"/>
  </r>
  <r>
    <n v="2018"/>
    <x v="2"/>
    <s v="RSV"/>
    <x v="2"/>
    <n v="-816534.9"/>
  </r>
  <r>
    <n v="2018"/>
    <x v="2"/>
    <s v="RTCN"/>
    <x v="12"/>
    <n v="-24850.799999999999"/>
  </r>
  <r>
    <n v="2018"/>
    <x v="2"/>
    <s v="RTIN"/>
    <x v="3"/>
    <n v="1076972.6000000001"/>
  </r>
  <r>
    <n v="2018"/>
    <x v="2"/>
    <s v="SV"/>
    <x v="4"/>
    <n v="121639823.16"/>
  </r>
  <r>
    <n v="2018"/>
    <x v="2"/>
    <s v="TADN"/>
    <x v="11"/>
    <n v="206348.87"/>
  </r>
  <r>
    <n v="2018"/>
    <x v="2"/>
    <s v="TCN"/>
    <x v="5"/>
    <n v="37594.800000000003"/>
  </r>
  <r>
    <n v="2018"/>
    <x v="2"/>
    <s v="TIN"/>
    <x v="6"/>
    <n v="-61702195.170000002"/>
  </r>
  <r>
    <n v="2018"/>
    <x v="2"/>
    <s v="TR"/>
    <x v="7"/>
    <n v="3927343.79"/>
  </r>
  <r>
    <n v="2018"/>
    <x v="3"/>
    <s v="CPV"/>
    <x v="0"/>
    <n v="29830"/>
  </r>
  <r>
    <n v="2018"/>
    <x v="3"/>
    <s v="RSV"/>
    <x v="2"/>
    <n v="-374780.15999999997"/>
  </r>
  <r>
    <n v="2018"/>
    <x v="3"/>
    <s v="RTIN"/>
    <x v="3"/>
    <n v="968987.24"/>
  </r>
  <r>
    <n v="2018"/>
    <x v="3"/>
    <s v="SV"/>
    <x v="4"/>
    <n v="153280844.36000001"/>
  </r>
  <r>
    <n v="2018"/>
    <x v="3"/>
    <s v="TIN"/>
    <x v="6"/>
    <n v="-134817782.28"/>
  </r>
  <r>
    <n v="2018"/>
    <x v="3"/>
    <s v="TR"/>
    <x v="7"/>
    <n v="3119657.48"/>
  </r>
  <r>
    <n v="2018"/>
    <x v="4"/>
    <s v="CPV"/>
    <x v="0"/>
    <n v="39690"/>
  </r>
  <r>
    <n v="2018"/>
    <x v="4"/>
    <s v="RSV"/>
    <x v="2"/>
    <n v="-2911945.44"/>
  </r>
  <r>
    <n v="2018"/>
    <x v="4"/>
    <s v="RTIN"/>
    <x v="3"/>
    <n v="8798472.3399999999"/>
  </r>
  <r>
    <n v="2018"/>
    <x v="4"/>
    <s v="SV"/>
    <x v="4"/>
    <n v="112336337.34"/>
  </r>
  <r>
    <n v="2018"/>
    <x v="4"/>
    <s v="TIN"/>
    <x v="6"/>
    <n v="-203877651.61000001"/>
  </r>
  <r>
    <n v="2018"/>
    <x v="4"/>
    <s v="TR"/>
    <x v="7"/>
    <n v="3108638.1"/>
  </r>
  <r>
    <n v="2018"/>
    <x v="5"/>
    <s v="CPV"/>
    <x v="0"/>
    <n v="14000"/>
  </r>
  <r>
    <n v="2018"/>
    <x v="5"/>
    <s v="RSV"/>
    <x v="2"/>
    <n v="-993851.45"/>
  </r>
  <r>
    <n v="2018"/>
    <x v="5"/>
    <s v="RTIN"/>
    <x v="3"/>
    <n v="1924763.88"/>
  </r>
  <r>
    <n v="2018"/>
    <x v="5"/>
    <s v="SRIN"/>
    <x v="8"/>
    <n v="-13800"/>
  </r>
  <r>
    <n v="2018"/>
    <x v="5"/>
    <s v="SV"/>
    <x v="4"/>
    <n v="65985815.270000003"/>
  </r>
  <r>
    <n v="2018"/>
    <x v="5"/>
    <s v="TADN"/>
    <x v="11"/>
    <n v="3888"/>
  </r>
  <r>
    <n v="2018"/>
    <x v="5"/>
    <s v="TCN"/>
    <x v="5"/>
    <n v="129048.22"/>
  </r>
  <r>
    <n v="2018"/>
    <x v="5"/>
    <s v="TIN"/>
    <x v="6"/>
    <n v="-183869609.84"/>
  </r>
  <r>
    <n v="2018"/>
    <x v="5"/>
    <s v="TR"/>
    <x v="7"/>
    <n v="2700185.09"/>
  </r>
  <r>
    <n v="2018"/>
    <x v="6"/>
    <s v="CPV"/>
    <x v="0"/>
    <n v="8840"/>
  </r>
  <r>
    <n v="2018"/>
    <x v="6"/>
    <s v="RSV"/>
    <x v="2"/>
    <n v="-798760"/>
  </r>
  <r>
    <n v="2018"/>
    <x v="6"/>
    <s v="RTIN"/>
    <x v="3"/>
    <n v="2243734"/>
  </r>
  <r>
    <n v="2018"/>
    <x v="6"/>
    <s v="SV"/>
    <x v="4"/>
    <n v="15420556.810000001"/>
  </r>
  <r>
    <n v="2018"/>
    <x v="6"/>
    <s v="TCN"/>
    <x v="5"/>
    <n v="78703"/>
  </r>
  <r>
    <n v="2018"/>
    <x v="6"/>
    <s v="TIN"/>
    <x v="6"/>
    <n v="-40540134.960000001"/>
  </r>
  <r>
    <n v="2018"/>
    <x v="6"/>
    <s v="TR"/>
    <x v="7"/>
    <n v="1227233.24"/>
  </r>
  <r>
    <n v="2018"/>
    <x v="7"/>
    <s v="CPV"/>
    <x v="0"/>
    <n v="98225"/>
  </r>
  <r>
    <n v="2018"/>
    <x v="7"/>
    <s v="RCR2"/>
    <x v="13"/>
    <n v="-200"/>
  </r>
  <r>
    <n v="2018"/>
    <x v="7"/>
    <s v="RSV"/>
    <x v="2"/>
    <n v="-89095.11"/>
  </r>
  <r>
    <n v="2018"/>
    <x v="7"/>
    <s v="RTIN"/>
    <x v="3"/>
    <n v="172520.3"/>
  </r>
  <r>
    <n v="2018"/>
    <x v="7"/>
    <s v="SRIN"/>
    <x v="8"/>
    <n v="-4500"/>
  </r>
  <r>
    <n v="2018"/>
    <x v="7"/>
    <s v="SV"/>
    <x v="4"/>
    <n v="20639991.760000002"/>
  </r>
  <r>
    <n v="2018"/>
    <x v="7"/>
    <s v="TIN"/>
    <x v="6"/>
    <n v="-22383075.93"/>
  </r>
  <r>
    <n v="2018"/>
    <x v="7"/>
    <s v="TR"/>
    <x v="7"/>
    <n v="1695817.88"/>
  </r>
  <r>
    <n v="2018"/>
    <x v="8"/>
    <s v="CPV"/>
    <x v="0"/>
    <n v="22004"/>
  </r>
  <r>
    <n v="2018"/>
    <x v="8"/>
    <s v="RSV"/>
    <x v="2"/>
    <n v="-214454.52"/>
  </r>
  <r>
    <n v="2018"/>
    <x v="8"/>
    <s v="RTIN"/>
    <x v="3"/>
    <n v="298040"/>
  </r>
  <r>
    <n v="2018"/>
    <x v="8"/>
    <s v="SV"/>
    <x v="4"/>
    <n v="17342843.379999999"/>
  </r>
  <r>
    <n v="2018"/>
    <x v="8"/>
    <s v="TCN"/>
    <x v="5"/>
    <n v="17831.88"/>
  </r>
  <r>
    <n v="2018"/>
    <x v="8"/>
    <s v="TIN"/>
    <x v="6"/>
    <n v="-28472897.34"/>
  </r>
  <r>
    <n v="2018"/>
    <x v="8"/>
    <s v="TR"/>
    <x v="7"/>
    <n v="1395101.8"/>
  </r>
  <r>
    <n v="2018"/>
    <x v="9"/>
    <s v="CPV"/>
    <x v="0"/>
    <n v="147160"/>
  </r>
  <r>
    <n v="2018"/>
    <x v="9"/>
    <s v="DIN"/>
    <x v="14"/>
    <n v="-16500"/>
  </r>
  <r>
    <n v="2018"/>
    <x v="9"/>
    <s v="RDIN"/>
    <x v="15"/>
    <n v="16500"/>
  </r>
  <r>
    <n v="2018"/>
    <x v="9"/>
    <s v="RSV"/>
    <x v="2"/>
    <n v="-216269.53"/>
  </r>
  <r>
    <n v="2018"/>
    <x v="9"/>
    <s v="RTIN"/>
    <x v="3"/>
    <n v="1163238.02"/>
  </r>
  <r>
    <n v="2018"/>
    <x v="9"/>
    <s v="SV"/>
    <x v="4"/>
    <n v="13097126.439999999"/>
  </r>
  <r>
    <n v="2018"/>
    <x v="9"/>
    <s v="TIN"/>
    <x v="6"/>
    <n v="-21449994.670000002"/>
  </r>
  <r>
    <n v="2018"/>
    <x v="9"/>
    <s v="TR"/>
    <x v="7"/>
    <n v="1111242.3999999999"/>
  </r>
  <r>
    <n v="2018"/>
    <x v="10"/>
    <s v="CPV"/>
    <x v="0"/>
    <n v="74748"/>
  </r>
  <r>
    <n v="2018"/>
    <x v="10"/>
    <s v="RSV"/>
    <x v="2"/>
    <n v="-604533"/>
  </r>
  <r>
    <n v="2018"/>
    <x v="10"/>
    <s v="RTIN"/>
    <x v="3"/>
    <n v="218646"/>
  </r>
  <r>
    <n v="2018"/>
    <x v="10"/>
    <s v="SRIN"/>
    <x v="8"/>
    <n v="-4500"/>
  </r>
  <r>
    <n v="2018"/>
    <x v="10"/>
    <s v="SV"/>
    <x v="4"/>
    <n v="24075492.870000001"/>
  </r>
  <r>
    <n v="2018"/>
    <x v="10"/>
    <s v="TIN"/>
    <x v="6"/>
    <n v="-28480009.010000002"/>
  </r>
  <r>
    <n v="2018"/>
    <x v="11"/>
    <s v="CPV"/>
    <x v="0"/>
    <n v="85058"/>
  </r>
  <r>
    <n v="2018"/>
    <x v="11"/>
    <s v="RTIN"/>
    <x v="3"/>
    <n v="28725"/>
  </r>
  <r>
    <n v="2018"/>
    <x v="11"/>
    <s v="SV"/>
    <x v="4"/>
    <n v="10385779.630000001"/>
  </r>
  <r>
    <n v="2018"/>
    <x v="11"/>
    <s v="TIN"/>
    <x v="6"/>
    <n v="-14151058.6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42">
  <r>
    <n v="2018"/>
    <x v="0"/>
    <s v="RTIN"/>
    <x v="0"/>
    <n v="-2663168.7599999998"/>
  </r>
  <r>
    <n v="2018"/>
    <x v="0"/>
    <s v="TCN"/>
    <x v="1"/>
    <n v="-585735"/>
  </r>
  <r>
    <n v="2018"/>
    <x v="0"/>
    <s v="TIN"/>
    <x v="2"/>
    <n v="52515819.509999998"/>
  </r>
  <r>
    <n v="2018"/>
    <x v="1"/>
    <s v="RIN"/>
    <x v="3"/>
    <n v="8698"/>
  </r>
  <r>
    <n v="2018"/>
    <x v="1"/>
    <s v="RRIN"/>
    <x v="4"/>
    <n v="-8698"/>
  </r>
  <r>
    <n v="2018"/>
    <x v="1"/>
    <s v="RTIN"/>
    <x v="0"/>
    <n v="-273830"/>
  </r>
  <r>
    <n v="2018"/>
    <x v="1"/>
    <s v="TCN"/>
    <x v="1"/>
    <n v="-5811477"/>
  </r>
  <r>
    <n v="2018"/>
    <x v="1"/>
    <s v="TIN"/>
    <x v="2"/>
    <n v="74033956.950000003"/>
  </r>
  <r>
    <n v="2018"/>
    <x v="2"/>
    <s v="RTCN"/>
    <x v="5"/>
    <n v="24850.799999999999"/>
  </r>
  <r>
    <n v="2018"/>
    <x v="2"/>
    <s v="RTIN"/>
    <x v="0"/>
    <n v="-1076972.6000000001"/>
  </r>
  <r>
    <n v="2018"/>
    <x v="2"/>
    <s v="TCN"/>
    <x v="1"/>
    <n v="-58394.8"/>
  </r>
  <r>
    <n v="2018"/>
    <x v="2"/>
    <s v="TIN"/>
    <x v="2"/>
    <n v="61702195.170000002"/>
  </r>
  <r>
    <n v="2018"/>
    <x v="3"/>
    <s v="RTIN"/>
    <x v="0"/>
    <n v="-968987.24"/>
  </r>
  <r>
    <n v="2018"/>
    <x v="3"/>
    <s v="TCN"/>
    <x v="1"/>
    <n v="-200"/>
  </r>
  <r>
    <n v="2018"/>
    <x v="3"/>
    <s v="TIN"/>
    <x v="2"/>
    <n v="134817782.28"/>
  </r>
  <r>
    <n v="2018"/>
    <x v="4"/>
    <s v="RTIN"/>
    <x v="0"/>
    <n v="-8798472.3399999999"/>
  </r>
  <r>
    <n v="2018"/>
    <x v="4"/>
    <s v="TCN"/>
    <x v="1"/>
    <n v="-4"/>
  </r>
  <r>
    <n v="2018"/>
    <x v="4"/>
    <s v="TIN"/>
    <x v="2"/>
    <n v="203877651.61000001"/>
  </r>
  <r>
    <n v="2018"/>
    <x v="5"/>
    <s v="RTIN"/>
    <x v="0"/>
    <n v="-1924763.88"/>
  </r>
  <r>
    <n v="2018"/>
    <x v="5"/>
    <s v="SRIN"/>
    <x v="3"/>
    <n v="13800"/>
  </r>
  <r>
    <n v="2018"/>
    <x v="5"/>
    <s v="TCN"/>
    <x v="1"/>
    <n v="-139883.22"/>
  </r>
  <r>
    <n v="2018"/>
    <x v="5"/>
    <s v="TIN"/>
    <x v="2"/>
    <n v="183869609.84"/>
  </r>
  <r>
    <n v="2018"/>
    <x v="6"/>
    <s v="RTIN"/>
    <x v="0"/>
    <n v="-2243734"/>
  </r>
  <r>
    <n v="2018"/>
    <x v="6"/>
    <s v="TCN"/>
    <x v="1"/>
    <n v="-168857.28"/>
  </r>
  <r>
    <n v="2018"/>
    <x v="6"/>
    <s v="TIN"/>
    <x v="2"/>
    <n v="40540134.960000001"/>
  </r>
  <r>
    <n v="2018"/>
    <x v="7"/>
    <s v="RTIN"/>
    <x v="0"/>
    <n v="-172520.3"/>
  </r>
  <r>
    <n v="2018"/>
    <x v="7"/>
    <s v="SRIN"/>
    <x v="3"/>
    <n v="4500"/>
  </r>
  <r>
    <n v="2018"/>
    <x v="7"/>
    <s v="TCN"/>
    <x v="1"/>
    <n v="-130721.99"/>
  </r>
  <r>
    <n v="2018"/>
    <x v="7"/>
    <s v="TIN"/>
    <x v="2"/>
    <n v="22383075.93"/>
  </r>
  <r>
    <n v="2018"/>
    <x v="8"/>
    <s v="RTIN"/>
    <x v="0"/>
    <n v="-298040"/>
  </r>
  <r>
    <n v="2018"/>
    <x v="8"/>
    <s v="TCN"/>
    <x v="1"/>
    <n v="-19431.88"/>
  </r>
  <r>
    <n v="2018"/>
    <x v="8"/>
    <s v="TIN"/>
    <x v="2"/>
    <n v="28472897.34"/>
  </r>
  <r>
    <n v="2018"/>
    <x v="9"/>
    <s v="DIN"/>
    <x v="6"/>
    <n v="16500"/>
  </r>
  <r>
    <n v="2018"/>
    <x v="9"/>
    <s v="RDIN"/>
    <x v="7"/>
    <n v="-16500"/>
  </r>
  <r>
    <n v="2018"/>
    <x v="9"/>
    <s v="RTIN"/>
    <x v="0"/>
    <n v="-1163238.02"/>
  </r>
  <r>
    <n v="2018"/>
    <x v="9"/>
    <s v="TIN"/>
    <x v="2"/>
    <n v="21449994.670000002"/>
  </r>
  <r>
    <n v="2018"/>
    <x v="10"/>
    <s v="RTIN"/>
    <x v="0"/>
    <n v="-218646"/>
  </r>
  <r>
    <n v="2018"/>
    <x v="10"/>
    <s v="SRIN"/>
    <x v="3"/>
    <n v="4500"/>
  </r>
  <r>
    <n v="2018"/>
    <x v="10"/>
    <s v="TIN"/>
    <x v="2"/>
    <n v="28480009.010000002"/>
  </r>
  <r>
    <n v="2018"/>
    <x v="11"/>
    <s v="RTIN"/>
    <x v="0"/>
    <n v="-28725"/>
  </r>
  <r>
    <n v="2018"/>
    <x v="11"/>
    <s v="TCN"/>
    <x v="1"/>
    <n v="-41200"/>
  </r>
  <r>
    <n v="2018"/>
    <x v="11"/>
    <s v="TIN"/>
    <x v="2"/>
    <n v="14151058.6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count="27">
  <r>
    <n v="2018"/>
    <x v="0"/>
    <s v="RSV"/>
    <x v="0"/>
    <n v="704540.81"/>
  </r>
  <r>
    <n v="2018"/>
    <x v="0"/>
    <s v="SV"/>
    <x v="1"/>
    <n v="-71708394.540000007"/>
  </r>
  <r>
    <n v="2018"/>
    <x v="1"/>
    <s v="RSV"/>
    <x v="0"/>
    <n v="815743.56"/>
  </r>
  <r>
    <n v="2018"/>
    <x v="1"/>
    <s v="SV"/>
    <x v="1"/>
    <n v="-90819128.430000007"/>
  </r>
  <r>
    <n v="2018"/>
    <x v="1"/>
    <s v="TACN"/>
    <x v="2"/>
    <n v="153615"/>
  </r>
  <r>
    <n v="2018"/>
    <x v="1"/>
    <s v="TADN"/>
    <x v="3"/>
    <n v="-153615"/>
  </r>
  <r>
    <n v="2018"/>
    <x v="2"/>
    <s v="RSV"/>
    <x v="0"/>
    <n v="816534.9"/>
  </r>
  <r>
    <n v="2018"/>
    <x v="2"/>
    <s v="SV"/>
    <x v="1"/>
    <n v="-121639823.16"/>
  </r>
  <r>
    <n v="2018"/>
    <x v="2"/>
    <s v="TADN"/>
    <x v="3"/>
    <n v="-206348.87"/>
  </r>
  <r>
    <n v="2018"/>
    <x v="3"/>
    <s v="RSV"/>
    <x v="0"/>
    <n v="374780.15999999997"/>
  </r>
  <r>
    <n v="2018"/>
    <x v="3"/>
    <s v="SV"/>
    <x v="1"/>
    <n v="-153280844.36000001"/>
  </r>
  <r>
    <n v="2018"/>
    <x v="4"/>
    <s v="RSV"/>
    <x v="0"/>
    <n v="2911945.44"/>
  </r>
  <r>
    <n v="2018"/>
    <x v="4"/>
    <s v="SV"/>
    <x v="1"/>
    <n v="-112336337.34"/>
  </r>
  <r>
    <n v="2018"/>
    <x v="5"/>
    <s v="RSV"/>
    <x v="0"/>
    <n v="993851.45"/>
  </r>
  <r>
    <n v="2018"/>
    <x v="5"/>
    <s v="SV"/>
    <x v="1"/>
    <n v="-65985815.270000003"/>
  </r>
  <r>
    <n v="2018"/>
    <x v="5"/>
    <s v="TADN"/>
    <x v="3"/>
    <n v="-3888"/>
  </r>
  <r>
    <n v="2018"/>
    <x v="6"/>
    <s v="RSV"/>
    <x v="0"/>
    <n v="798760"/>
  </r>
  <r>
    <n v="2018"/>
    <x v="6"/>
    <s v="SV"/>
    <x v="1"/>
    <n v="-15420556.810000001"/>
  </r>
  <r>
    <n v="2018"/>
    <x v="7"/>
    <s v="RSV"/>
    <x v="0"/>
    <n v="89095.11"/>
  </r>
  <r>
    <n v="2018"/>
    <x v="7"/>
    <s v="SV"/>
    <x v="1"/>
    <n v="-20639991.760000002"/>
  </r>
  <r>
    <n v="2018"/>
    <x v="8"/>
    <s v="RSV"/>
    <x v="0"/>
    <n v="214454.52"/>
  </r>
  <r>
    <n v="2018"/>
    <x v="8"/>
    <s v="SV"/>
    <x v="1"/>
    <n v="-17342843.379999999"/>
  </r>
  <r>
    <n v="2018"/>
    <x v="9"/>
    <s v="RSV"/>
    <x v="0"/>
    <n v="216269.53"/>
  </r>
  <r>
    <n v="2018"/>
    <x v="9"/>
    <s v="SV"/>
    <x v="1"/>
    <n v="-13097126.439999999"/>
  </r>
  <r>
    <n v="2018"/>
    <x v="10"/>
    <s v="RSV"/>
    <x v="0"/>
    <n v="604533"/>
  </r>
  <r>
    <n v="2018"/>
    <x v="10"/>
    <s v="SV"/>
    <x v="1"/>
    <n v="-24075492.870000001"/>
  </r>
  <r>
    <n v="2018"/>
    <x v="11"/>
    <s v="SV"/>
    <x v="1"/>
    <n v="-10515909.689999999"/>
  </r>
</pivotCacheRecords>
</file>

<file path=xl/pivotCache/pivotCacheRecords4.xml><?xml version="1.0" encoding="utf-8"?>
<pivotCacheRecords xmlns="http://schemas.openxmlformats.org/spreadsheetml/2006/main" xmlns:r="http://schemas.openxmlformats.org/officeDocument/2006/relationships" count="163">
  <r>
    <n v="2018"/>
    <x v="0"/>
    <s v="RSV"/>
    <x v="0"/>
    <x v="0"/>
    <n v="704540.81"/>
  </r>
  <r>
    <n v="2018"/>
    <x v="0"/>
    <s v="RSV"/>
    <x v="1"/>
    <x v="0"/>
    <n v="-704540.81"/>
  </r>
  <r>
    <n v="2018"/>
    <x v="0"/>
    <s v="RTIN"/>
    <x v="2"/>
    <x v="1"/>
    <n v="-2663168.7599999998"/>
  </r>
  <r>
    <n v="2018"/>
    <x v="0"/>
    <s v="RTIN"/>
    <x v="1"/>
    <x v="1"/>
    <n v="2663168.7599999998"/>
  </r>
  <r>
    <n v="2018"/>
    <x v="0"/>
    <s v="SV"/>
    <x v="0"/>
    <x v="2"/>
    <n v="-71708394.540000007"/>
  </r>
  <r>
    <n v="2018"/>
    <x v="0"/>
    <s v="SV"/>
    <x v="1"/>
    <x v="2"/>
    <n v="71708394.540000007"/>
  </r>
  <r>
    <n v="2018"/>
    <x v="0"/>
    <s v="TCN"/>
    <x v="2"/>
    <x v="3"/>
    <n v="-585735"/>
  </r>
  <r>
    <n v="2018"/>
    <x v="0"/>
    <s v="TCN"/>
    <x v="3"/>
    <x v="3"/>
    <n v="532100"/>
  </r>
  <r>
    <n v="2018"/>
    <x v="0"/>
    <s v="TCN"/>
    <x v="1"/>
    <x v="3"/>
    <n v="53635"/>
  </r>
  <r>
    <n v="2018"/>
    <x v="0"/>
    <s v="TIN"/>
    <x v="2"/>
    <x v="4"/>
    <n v="52515819.509999998"/>
  </r>
  <r>
    <n v="2018"/>
    <x v="0"/>
    <s v="TIN"/>
    <x v="1"/>
    <x v="4"/>
    <n v="-52515819.509999998"/>
  </r>
  <r>
    <n v="2018"/>
    <x v="0"/>
    <s v="TR"/>
    <x v="1"/>
    <x v="5"/>
    <n v="1352049.04"/>
  </r>
  <r>
    <n v="2018"/>
    <x v="0"/>
    <s v="TR"/>
    <x v="4"/>
    <x v="5"/>
    <n v="-1352049.04"/>
  </r>
  <r>
    <n v="2018"/>
    <x v="1"/>
    <s v="RIN"/>
    <x v="2"/>
    <x v="6"/>
    <n v="8698"/>
  </r>
  <r>
    <n v="2018"/>
    <x v="1"/>
    <s v="RIN"/>
    <x v="1"/>
    <x v="6"/>
    <n v="-8698"/>
  </r>
  <r>
    <n v="2018"/>
    <x v="1"/>
    <s v="RRIN"/>
    <x v="2"/>
    <x v="7"/>
    <n v="-8698"/>
  </r>
  <r>
    <n v="2018"/>
    <x v="1"/>
    <s v="RRIN"/>
    <x v="1"/>
    <x v="7"/>
    <n v="8698"/>
  </r>
  <r>
    <n v="2018"/>
    <x v="1"/>
    <s v="RSV"/>
    <x v="0"/>
    <x v="0"/>
    <n v="815743.56"/>
  </r>
  <r>
    <n v="2018"/>
    <x v="1"/>
    <s v="RSV"/>
    <x v="1"/>
    <x v="0"/>
    <n v="-815743.56"/>
  </r>
  <r>
    <n v="2018"/>
    <x v="1"/>
    <s v="RTIN"/>
    <x v="2"/>
    <x v="1"/>
    <n v="-273830"/>
  </r>
  <r>
    <n v="2018"/>
    <x v="1"/>
    <s v="RTIN"/>
    <x v="1"/>
    <x v="1"/>
    <n v="273830"/>
  </r>
  <r>
    <n v="2018"/>
    <x v="1"/>
    <s v="SV"/>
    <x v="0"/>
    <x v="2"/>
    <n v="-90819128.430000007"/>
  </r>
  <r>
    <n v="2018"/>
    <x v="1"/>
    <s v="SV"/>
    <x v="1"/>
    <x v="2"/>
    <n v="90819128.430000007"/>
  </r>
  <r>
    <n v="2018"/>
    <x v="1"/>
    <s v="TACN"/>
    <x v="0"/>
    <x v="8"/>
    <n v="153615"/>
  </r>
  <r>
    <n v="2018"/>
    <x v="1"/>
    <s v="TACN"/>
    <x v="1"/>
    <x v="8"/>
    <n v="-153615"/>
  </r>
  <r>
    <n v="2018"/>
    <x v="1"/>
    <s v="TADN"/>
    <x v="0"/>
    <x v="9"/>
    <n v="-153615"/>
  </r>
  <r>
    <n v="2018"/>
    <x v="1"/>
    <s v="TADN"/>
    <x v="1"/>
    <x v="9"/>
    <n v="153615"/>
  </r>
  <r>
    <n v="2018"/>
    <x v="1"/>
    <s v="TCN"/>
    <x v="2"/>
    <x v="3"/>
    <n v="-5811477"/>
  </r>
  <r>
    <n v="2018"/>
    <x v="1"/>
    <s v="TCN"/>
    <x v="3"/>
    <x v="3"/>
    <n v="5811477"/>
  </r>
  <r>
    <n v="2018"/>
    <x v="1"/>
    <s v="TIN"/>
    <x v="2"/>
    <x v="4"/>
    <n v="74033956.950000003"/>
  </r>
  <r>
    <n v="2018"/>
    <x v="1"/>
    <s v="TIN"/>
    <x v="1"/>
    <x v="4"/>
    <n v="-74033956.950000003"/>
  </r>
  <r>
    <n v="2018"/>
    <x v="1"/>
    <s v="TR"/>
    <x v="1"/>
    <x v="5"/>
    <n v="1515557.56"/>
  </r>
  <r>
    <n v="2018"/>
    <x v="1"/>
    <s v="TR"/>
    <x v="4"/>
    <x v="5"/>
    <n v="-1515557.56"/>
  </r>
  <r>
    <n v="2018"/>
    <x v="2"/>
    <s v="RSV"/>
    <x v="0"/>
    <x v="0"/>
    <n v="816534.9"/>
  </r>
  <r>
    <n v="2018"/>
    <x v="2"/>
    <s v="RSV"/>
    <x v="1"/>
    <x v="0"/>
    <n v="-816534.9"/>
  </r>
  <r>
    <n v="2018"/>
    <x v="2"/>
    <s v="RTCN"/>
    <x v="2"/>
    <x v="10"/>
    <n v="24850.799999999999"/>
  </r>
  <r>
    <n v="2018"/>
    <x v="2"/>
    <s v="RTCN"/>
    <x v="1"/>
    <x v="10"/>
    <n v="-24850.799999999999"/>
  </r>
  <r>
    <n v="2018"/>
    <x v="2"/>
    <s v="RTIN"/>
    <x v="2"/>
    <x v="1"/>
    <n v="-1076972.6000000001"/>
  </r>
  <r>
    <n v="2018"/>
    <x v="2"/>
    <s v="RTIN"/>
    <x v="1"/>
    <x v="1"/>
    <n v="1076972.6000000001"/>
  </r>
  <r>
    <n v="2018"/>
    <x v="2"/>
    <s v="SV"/>
    <x v="0"/>
    <x v="2"/>
    <n v="-121639823.16"/>
  </r>
  <r>
    <n v="2018"/>
    <x v="2"/>
    <s v="SV"/>
    <x v="1"/>
    <x v="2"/>
    <n v="121639823.16"/>
  </r>
  <r>
    <n v="2018"/>
    <x v="2"/>
    <s v="TADN"/>
    <x v="0"/>
    <x v="9"/>
    <n v="-206348.87"/>
  </r>
  <r>
    <n v="2018"/>
    <x v="2"/>
    <s v="TADN"/>
    <x v="1"/>
    <x v="9"/>
    <n v="206348.87"/>
  </r>
  <r>
    <n v="2018"/>
    <x v="2"/>
    <s v="TCN"/>
    <x v="2"/>
    <x v="3"/>
    <n v="-58394.8"/>
  </r>
  <r>
    <n v="2018"/>
    <x v="2"/>
    <s v="TCN"/>
    <x v="3"/>
    <x v="3"/>
    <n v="20800"/>
  </r>
  <r>
    <n v="2018"/>
    <x v="2"/>
    <s v="TCN"/>
    <x v="1"/>
    <x v="3"/>
    <n v="37594.800000000003"/>
  </r>
  <r>
    <n v="2018"/>
    <x v="2"/>
    <s v="TIN"/>
    <x v="2"/>
    <x v="4"/>
    <n v="61702195.170000002"/>
  </r>
  <r>
    <n v="2018"/>
    <x v="2"/>
    <s v="TIN"/>
    <x v="1"/>
    <x v="4"/>
    <n v="-61702195.170000002"/>
  </r>
  <r>
    <n v="2018"/>
    <x v="2"/>
    <s v="TR"/>
    <x v="1"/>
    <x v="5"/>
    <n v="3927343.79"/>
  </r>
  <r>
    <n v="2018"/>
    <x v="2"/>
    <s v="TR"/>
    <x v="4"/>
    <x v="5"/>
    <n v="-3927343.79"/>
  </r>
  <r>
    <n v="2018"/>
    <x v="3"/>
    <s v="RSV"/>
    <x v="0"/>
    <x v="0"/>
    <n v="374780.15999999997"/>
  </r>
  <r>
    <n v="2018"/>
    <x v="3"/>
    <s v="RSV"/>
    <x v="1"/>
    <x v="0"/>
    <n v="-374780.15999999997"/>
  </r>
  <r>
    <n v="2018"/>
    <x v="3"/>
    <s v="RTIN"/>
    <x v="2"/>
    <x v="1"/>
    <n v="-968987.24"/>
  </r>
  <r>
    <n v="2018"/>
    <x v="3"/>
    <s v="RTIN"/>
    <x v="1"/>
    <x v="1"/>
    <n v="968987.24"/>
  </r>
  <r>
    <n v="2018"/>
    <x v="3"/>
    <s v="SV"/>
    <x v="0"/>
    <x v="2"/>
    <n v="-153280844.36000001"/>
  </r>
  <r>
    <n v="2018"/>
    <x v="3"/>
    <s v="SV"/>
    <x v="1"/>
    <x v="2"/>
    <n v="153280844.36000001"/>
  </r>
  <r>
    <n v="2018"/>
    <x v="3"/>
    <s v="TCN"/>
    <x v="2"/>
    <x v="3"/>
    <n v="-200"/>
  </r>
  <r>
    <n v="2018"/>
    <x v="3"/>
    <s v="TCN"/>
    <x v="3"/>
    <x v="3"/>
    <n v="200"/>
  </r>
  <r>
    <n v="2018"/>
    <x v="3"/>
    <s v="TIN"/>
    <x v="2"/>
    <x v="4"/>
    <n v="134817782.28"/>
  </r>
  <r>
    <n v="2018"/>
    <x v="3"/>
    <s v="TIN"/>
    <x v="1"/>
    <x v="4"/>
    <n v="-134817782.28"/>
  </r>
  <r>
    <n v="2018"/>
    <x v="3"/>
    <s v="TR"/>
    <x v="1"/>
    <x v="5"/>
    <n v="3119657.48"/>
  </r>
  <r>
    <n v="2018"/>
    <x v="3"/>
    <s v="TR"/>
    <x v="4"/>
    <x v="5"/>
    <n v="-3119657.48"/>
  </r>
  <r>
    <n v="2018"/>
    <x v="4"/>
    <s v="RSV"/>
    <x v="0"/>
    <x v="0"/>
    <n v="2911945.44"/>
  </r>
  <r>
    <n v="2018"/>
    <x v="4"/>
    <s v="RSV"/>
    <x v="1"/>
    <x v="0"/>
    <n v="-2911945.44"/>
  </r>
  <r>
    <n v="2018"/>
    <x v="4"/>
    <s v="RTIN"/>
    <x v="2"/>
    <x v="1"/>
    <n v="-8798472.3399999999"/>
  </r>
  <r>
    <n v="2018"/>
    <x v="4"/>
    <s v="RTIN"/>
    <x v="1"/>
    <x v="1"/>
    <n v="8798472.3399999999"/>
  </r>
  <r>
    <n v="2018"/>
    <x v="4"/>
    <s v="SV"/>
    <x v="0"/>
    <x v="2"/>
    <n v="-112336337.34"/>
  </r>
  <r>
    <n v="2018"/>
    <x v="4"/>
    <s v="SV"/>
    <x v="1"/>
    <x v="2"/>
    <n v="112336337.34"/>
  </r>
  <r>
    <n v="2018"/>
    <x v="4"/>
    <s v="TCN"/>
    <x v="2"/>
    <x v="3"/>
    <n v="-4"/>
  </r>
  <r>
    <n v="2018"/>
    <x v="4"/>
    <s v="TCN"/>
    <x v="3"/>
    <x v="3"/>
    <n v="4"/>
  </r>
  <r>
    <n v="2018"/>
    <x v="4"/>
    <s v="TIN"/>
    <x v="2"/>
    <x v="4"/>
    <n v="203877651.61000001"/>
  </r>
  <r>
    <n v="2018"/>
    <x v="4"/>
    <s v="TIN"/>
    <x v="1"/>
    <x v="4"/>
    <n v="-203877651.61000001"/>
  </r>
  <r>
    <n v="2018"/>
    <x v="4"/>
    <s v="TR"/>
    <x v="1"/>
    <x v="5"/>
    <n v="3108638.1"/>
  </r>
  <r>
    <n v="2018"/>
    <x v="4"/>
    <s v="TR"/>
    <x v="4"/>
    <x v="5"/>
    <n v="-3108638.1"/>
  </r>
  <r>
    <n v="2018"/>
    <x v="5"/>
    <s v="RSV"/>
    <x v="0"/>
    <x v="0"/>
    <n v="993851.45"/>
  </r>
  <r>
    <n v="2018"/>
    <x v="5"/>
    <s v="RSV"/>
    <x v="1"/>
    <x v="0"/>
    <n v="-993851.45"/>
  </r>
  <r>
    <n v="2018"/>
    <x v="5"/>
    <s v="RTIN"/>
    <x v="2"/>
    <x v="1"/>
    <n v="-1924763.88"/>
  </r>
  <r>
    <n v="2018"/>
    <x v="5"/>
    <s v="RTIN"/>
    <x v="1"/>
    <x v="1"/>
    <n v="1924763.88"/>
  </r>
  <r>
    <n v="2018"/>
    <x v="5"/>
    <s v="SRIN"/>
    <x v="2"/>
    <x v="6"/>
    <n v="13800"/>
  </r>
  <r>
    <n v="2018"/>
    <x v="5"/>
    <s v="SRIN"/>
    <x v="1"/>
    <x v="6"/>
    <n v="-13800"/>
  </r>
  <r>
    <n v="2018"/>
    <x v="5"/>
    <s v="SV"/>
    <x v="0"/>
    <x v="2"/>
    <n v="-65985815.270000003"/>
  </r>
  <r>
    <n v="2018"/>
    <x v="5"/>
    <s v="SV"/>
    <x v="1"/>
    <x v="2"/>
    <n v="65985815.270000003"/>
  </r>
  <r>
    <n v="2018"/>
    <x v="5"/>
    <s v="TADN"/>
    <x v="0"/>
    <x v="9"/>
    <n v="-3888"/>
  </r>
  <r>
    <n v="2018"/>
    <x v="5"/>
    <s v="TADN"/>
    <x v="1"/>
    <x v="9"/>
    <n v="3888"/>
  </r>
  <r>
    <n v="2018"/>
    <x v="5"/>
    <s v="TCN"/>
    <x v="2"/>
    <x v="3"/>
    <n v="-139883.22"/>
  </r>
  <r>
    <n v="2018"/>
    <x v="5"/>
    <s v="TCN"/>
    <x v="3"/>
    <x v="3"/>
    <n v="10835"/>
  </r>
  <r>
    <n v="2018"/>
    <x v="5"/>
    <s v="TCN"/>
    <x v="1"/>
    <x v="3"/>
    <n v="129048.22"/>
  </r>
  <r>
    <n v="2018"/>
    <x v="5"/>
    <s v="TIN"/>
    <x v="2"/>
    <x v="4"/>
    <n v="183869609.84"/>
  </r>
  <r>
    <n v="2018"/>
    <x v="5"/>
    <s v="TIN"/>
    <x v="1"/>
    <x v="4"/>
    <n v="-183869609.84"/>
  </r>
  <r>
    <n v="2018"/>
    <x v="5"/>
    <s v="TR"/>
    <x v="1"/>
    <x v="5"/>
    <n v="2700185.09"/>
  </r>
  <r>
    <n v="2018"/>
    <x v="5"/>
    <s v="TR"/>
    <x v="4"/>
    <x v="5"/>
    <n v="-2700185.09"/>
  </r>
  <r>
    <n v="2018"/>
    <x v="6"/>
    <s v="RSV"/>
    <x v="0"/>
    <x v="0"/>
    <n v="798760"/>
  </r>
  <r>
    <n v="2018"/>
    <x v="6"/>
    <s v="RSV"/>
    <x v="1"/>
    <x v="0"/>
    <n v="-798760"/>
  </r>
  <r>
    <n v="2018"/>
    <x v="6"/>
    <s v="RTIN"/>
    <x v="2"/>
    <x v="1"/>
    <n v="-2243734"/>
  </r>
  <r>
    <n v="2018"/>
    <x v="6"/>
    <s v="RTIN"/>
    <x v="1"/>
    <x v="1"/>
    <n v="2243734"/>
  </r>
  <r>
    <n v="2018"/>
    <x v="6"/>
    <s v="SV"/>
    <x v="0"/>
    <x v="2"/>
    <n v="-15420556.810000001"/>
  </r>
  <r>
    <n v="2018"/>
    <x v="6"/>
    <s v="SV"/>
    <x v="1"/>
    <x v="2"/>
    <n v="15420556.810000001"/>
  </r>
  <r>
    <n v="2018"/>
    <x v="6"/>
    <s v="TCN"/>
    <x v="2"/>
    <x v="3"/>
    <n v="-168857.28"/>
  </r>
  <r>
    <n v="2018"/>
    <x v="6"/>
    <s v="TCN"/>
    <x v="3"/>
    <x v="3"/>
    <n v="90154.28"/>
  </r>
  <r>
    <n v="2018"/>
    <x v="6"/>
    <s v="TCN"/>
    <x v="1"/>
    <x v="3"/>
    <n v="78703"/>
  </r>
  <r>
    <n v="2018"/>
    <x v="6"/>
    <s v="TIN"/>
    <x v="2"/>
    <x v="4"/>
    <n v="40540134.960000001"/>
  </r>
  <r>
    <n v="2018"/>
    <x v="6"/>
    <s v="TIN"/>
    <x v="1"/>
    <x v="4"/>
    <n v="-40540134.960000001"/>
  </r>
  <r>
    <n v="2018"/>
    <x v="6"/>
    <s v="TR"/>
    <x v="1"/>
    <x v="5"/>
    <n v="1227233.24"/>
  </r>
  <r>
    <n v="2018"/>
    <x v="6"/>
    <s v="TR"/>
    <x v="4"/>
    <x v="5"/>
    <n v="-1227233.24"/>
  </r>
  <r>
    <n v="2018"/>
    <x v="7"/>
    <s v="RSV"/>
    <x v="0"/>
    <x v="0"/>
    <n v="89095.11"/>
  </r>
  <r>
    <n v="2018"/>
    <x v="7"/>
    <s v="RSV"/>
    <x v="1"/>
    <x v="0"/>
    <n v="-89095.11"/>
  </r>
  <r>
    <n v="2018"/>
    <x v="7"/>
    <s v="RTIN"/>
    <x v="2"/>
    <x v="1"/>
    <n v="-172520.3"/>
  </r>
  <r>
    <n v="2018"/>
    <x v="7"/>
    <s v="RTIN"/>
    <x v="1"/>
    <x v="1"/>
    <n v="172520.3"/>
  </r>
  <r>
    <n v="2018"/>
    <x v="7"/>
    <s v="SRIN"/>
    <x v="2"/>
    <x v="6"/>
    <n v="4500"/>
  </r>
  <r>
    <n v="2018"/>
    <x v="7"/>
    <s v="SRIN"/>
    <x v="1"/>
    <x v="6"/>
    <n v="-4500"/>
  </r>
  <r>
    <n v="2018"/>
    <x v="7"/>
    <s v="SV"/>
    <x v="0"/>
    <x v="2"/>
    <n v="-20639991.760000002"/>
  </r>
  <r>
    <n v="2018"/>
    <x v="7"/>
    <s v="SV"/>
    <x v="1"/>
    <x v="2"/>
    <n v="20639991.760000002"/>
  </r>
  <r>
    <n v="2018"/>
    <x v="7"/>
    <s v="TCN"/>
    <x v="2"/>
    <x v="3"/>
    <n v="-130721.99"/>
  </r>
  <r>
    <n v="2018"/>
    <x v="7"/>
    <s v="TCN"/>
    <x v="3"/>
    <x v="3"/>
    <n v="130721.99"/>
  </r>
  <r>
    <n v="2018"/>
    <x v="7"/>
    <s v="TIN"/>
    <x v="2"/>
    <x v="4"/>
    <n v="22383075.93"/>
  </r>
  <r>
    <n v="2018"/>
    <x v="7"/>
    <s v="TIN"/>
    <x v="1"/>
    <x v="4"/>
    <n v="-22383075.93"/>
  </r>
  <r>
    <n v="2018"/>
    <x v="7"/>
    <s v="TR"/>
    <x v="1"/>
    <x v="5"/>
    <n v="1695817.88"/>
  </r>
  <r>
    <n v="2018"/>
    <x v="7"/>
    <s v="TR"/>
    <x v="4"/>
    <x v="5"/>
    <n v="-1695817.88"/>
  </r>
  <r>
    <n v="2018"/>
    <x v="8"/>
    <s v="RSV"/>
    <x v="0"/>
    <x v="0"/>
    <n v="214454.52"/>
  </r>
  <r>
    <n v="2018"/>
    <x v="8"/>
    <s v="RSV"/>
    <x v="1"/>
    <x v="0"/>
    <n v="-214454.52"/>
  </r>
  <r>
    <n v="2018"/>
    <x v="8"/>
    <s v="RTIN"/>
    <x v="2"/>
    <x v="1"/>
    <n v="-298040"/>
  </r>
  <r>
    <n v="2018"/>
    <x v="8"/>
    <s v="RTIN"/>
    <x v="1"/>
    <x v="1"/>
    <n v="298040"/>
  </r>
  <r>
    <n v="2018"/>
    <x v="8"/>
    <s v="SV"/>
    <x v="0"/>
    <x v="2"/>
    <n v="-17342843.379999999"/>
  </r>
  <r>
    <n v="2018"/>
    <x v="8"/>
    <s v="SV"/>
    <x v="1"/>
    <x v="2"/>
    <n v="17342843.379999999"/>
  </r>
  <r>
    <n v="2018"/>
    <x v="8"/>
    <s v="TCN"/>
    <x v="2"/>
    <x v="3"/>
    <n v="-19431.88"/>
  </r>
  <r>
    <n v="2018"/>
    <x v="8"/>
    <s v="TCN"/>
    <x v="3"/>
    <x v="3"/>
    <n v="1600"/>
  </r>
  <r>
    <n v="2018"/>
    <x v="8"/>
    <s v="TCN"/>
    <x v="1"/>
    <x v="3"/>
    <n v="17831.88"/>
  </r>
  <r>
    <n v="2018"/>
    <x v="8"/>
    <s v="TIN"/>
    <x v="2"/>
    <x v="4"/>
    <n v="28472897.34"/>
  </r>
  <r>
    <n v="2018"/>
    <x v="8"/>
    <s v="TIN"/>
    <x v="1"/>
    <x v="4"/>
    <n v="-28472897.34"/>
  </r>
  <r>
    <n v="2018"/>
    <x v="8"/>
    <s v="TR"/>
    <x v="1"/>
    <x v="5"/>
    <n v="1395101.8"/>
  </r>
  <r>
    <n v="2018"/>
    <x v="8"/>
    <s v="TR"/>
    <x v="4"/>
    <x v="5"/>
    <n v="-1395101.8"/>
  </r>
  <r>
    <n v="2018"/>
    <x v="9"/>
    <s v="DIN"/>
    <x v="2"/>
    <x v="11"/>
    <n v="16500"/>
  </r>
  <r>
    <n v="2018"/>
    <x v="9"/>
    <s v="DIN"/>
    <x v="1"/>
    <x v="11"/>
    <n v="-16500"/>
  </r>
  <r>
    <n v="2018"/>
    <x v="9"/>
    <s v="RDIN"/>
    <x v="2"/>
    <x v="12"/>
    <n v="-16500"/>
  </r>
  <r>
    <n v="2018"/>
    <x v="9"/>
    <s v="RDIN"/>
    <x v="1"/>
    <x v="12"/>
    <n v="16500"/>
  </r>
  <r>
    <n v="2018"/>
    <x v="9"/>
    <s v="RSV"/>
    <x v="0"/>
    <x v="0"/>
    <n v="216269.53"/>
  </r>
  <r>
    <n v="2018"/>
    <x v="9"/>
    <s v="RSV"/>
    <x v="1"/>
    <x v="0"/>
    <n v="-216269.53"/>
  </r>
  <r>
    <n v="2018"/>
    <x v="9"/>
    <s v="RTIN"/>
    <x v="2"/>
    <x v="1"/>
    <n v="-1163238.02"/>
  </r>
  <r>
    <n v="2018"/>
    <x v="9"/>
    <s v="RTIN"/>
    <x v="1"/>
    <x v="1"/>
    <n v="1163238.02"/>
  </r>
  <r>
    <n v="2018"/>
    <x v="9"/>
    <s v="SV"/>
    <x v="0"/>
    <x v="2"/>
    <n v="-13097126.439999999"/>
  </r>
  <r>
    <n v="2018"/>
    <x v="9"/>
    <s v="SV"/>
    <x v="1"/>
    <x v="2"/>
    <n v="13097126.439999999"/>
  </r>
  <r>
    <n v="2018"/>
    <x v="9"/>
    <s v="TIN"/>
    <x v="2"/>
    <x v="4"/>
    <n v="21449994.670000002"/>
  </r>
  <r>
    <n v="2018"/>
    <x v="9"/>
    <s v="TIN"/>
    <x v="1"/>
    <x v="4"/>
    <n v="-21449994.670000002"/>
  </r>
  <r>
    <n v="2018"/>
    <x v="9"/>
    <s v="TR"/>
    <x v="1"/>
    <x v="5"/>
    <n v="1111242.3999999999"/>
  </r>
  <r>
    <n v="2018"/>
    <x v="9"/>
    <s v="TR"/>
    <x v="4"/>
    <x v="5"/>
    <n v="-1111242.3999999999"/>
  </r>
  <r>
    <n v="2018"/>
    <x v="10"/>
    <s v="RSV"/>
    <x v="0"/>
    <x v="0"/>
    <n v="604533"/>
  </r>
  <r>
    <n v="2018"/>
    <x v="10"/>
    <s v="RSV"/>
    <x v="1"/>
    <x v="0"/>
    <n v="-604533"/>
  </r>
  <r>
    <n v="2018"/>
    <x v="10"/>
    <s v="RTIN"/>
    <x v="2"/>
    <x v="1"/>
    <n v="-218646"/>
  </r>
  <r>
    <n v="2018"/>
    <x v="10"/>
    <s v="RTIN"/>
    <x v="1"/>
    <x v="1"/>
    <n v="218646"/>
  </r>
  <r>
    <n v="2018"/>
    <x v="10"/>
    <s v="SRIN"/>
    <x v="2"/>
    <x v="6"/>
    <n v="4500"/>
  </r>
  <r>
    <n v="2018"/>
    <x v="10"/>
    <s v="SRIN"/>
    <x v="1"/>
    <x v="6"/>
    <n v="-4500"/>
  </r>
  <r>
    <n v="2018"/>
    <x v="10"/>
    <s v="SV"/>
    <x v="0"/>
    <x v="2"/>
    <n v="-24075492.870000001"/>
  </r>
  <r>
    <n v="2018"/>
    <x v="10"/>
    <s v="SV"/>
    <x v="1"/>
    <x v="2"/>
    <n v="24075492.870000001"/>
  </r>
  <r>
    <n v="2018"/>
    <x v="10"/>
    <s v="TIN"/>
    <x v="2"/>
    <x v="4"/>
    <n v="28480009.010000002"/>
  </r>
  <r>
    <n v="2018"/>
    <x v="10"/>
    <s v="TIN"/>
    <x v="1"/>
    <x v="4"/>
    <n v="-28480009.010000002"/>
  </r>
  <r>
    <n v="2018"/>
    <x v="11"/>
    <s v="RTIN"/>
    <x v="2"/>
    <x v="1"/>
    <n v="-28725"/>
  </r>
  <r>
    <n v="2018"/>
    <x v="11"/>
    <s v="RTIN"/>
    <x v="1"/>
    <x v="1"/>
    <n v="28725"/>
  </r>
  <r>
    <n v="2018"/>
    <x v="11"/>
    <s v="SV"/>
    <x v="0"/>
    <x v="2"/>
    <n v="-10515909.689999999"/>
  </r>
  <r>
    <n v="2018"/>
    <x v="11"/>
    <s v="SV"/>
    <x v="1"/>
    <x v="2"/>
    <n v="10515909.689999999"/>
  </r>
  <r>
    <n v="2018"/>
    <x v="11"/>
    <s v="TCN"/>
    <x v="2"/>
    <x v="3"/>
    <n v="-41200"/>
  </r>
  <r>
    <n v="2018"/>
    <x v="11"/>
    <s v="TCN"/>
    <x v="3"/>
    <x v="3"/>
    <n v="41200"/>
  </r>
  <r>
    <n v="2018"/>
    <x v="11"/>
    <s v="TIN"/>
    <x v="2"/>
    <x v="4"/>
    <n v="14151058.6"/>
  </r>
  <r>
    <n v="2018"/>
    <x v="11"/>
    <s v="TIN"/>
    <x v="1"/>
    <x v="4"/>
    <n v="-14151058.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4.xml"/></Relationships>
</file>

<file path=xl/pivotTables/pivotTable1.xml><?xml version="1.0" encoding="utf-8"?>
<pivotTableDefinition xmlns="http://schemas.openxmlformats.org/spreadsheetml/2006/main" name="PivotTable6" cacheId="48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N21" firstHeaderRow="1" firstDataRow="2" firstDataCol="1"/>
  <pivotFields count="5">
    <pivotField showAll="0"/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axis="axisRow" showAll="0">
      <items count="17">
        <item x="0"/>
        <item x="12"/>
        <item x="14"/>
        <item x="15"/>
        <item x="1"/>
        <item x="13"/>
        <item x="8"/>
        <item x="9"/>
        <item x="4"/>
        <item x="2"/>
        <item x="5"/>
        <item x="6"/>
        <item x="3"/>
        <item x="11"/>
        <item x="7"/>
        <item x="10"/>
        <item t="default"/>
      </items>
    </pivotField>
    <pivotField dataField="1" showAll="0"/>
  </pivotFields>
  <rowFields count="1">
    <field x="3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SUM(PRE_GLT_LOCAL_AMOUNT)" fld="4" baseField="3" baseItem="0" numFmtId="4"/>
  </dataFields>
  <formats count="12">
    <format dxfId="11">
      <pivotArea type="all" dataOnly="0" outline="0" fieldPosition="0"/>
    </format>
    <format dxfId="10">
      <pivotArea outline="0" collapsedLevelsAreSubtotals="1" fieldPosition="0"/>
    </format>
    <format dxfId="9">
      <pivotArea dataOnly="0" labelOnly="1" fieldPosition="0">
        <references count="1">
          <reference field="3" count="0"/>
        </references>
      </pivotArea>
    </format>
    <format dxfId="8">
      <pivotArea dataOnly="0" labelOnly="1" grandRow="1" outline="0" fieldPosition="0"/>
    </format>
    <format dxfId="7">
      <pivotArea dataOnly="0" labelOnly="1" fieldPosition="0">
        <references count="1">
          <reference field="1" count="0"/>
        </references>
      </pivotArea>
    </format>
    <format dxfId="6">
      <pivotArea dataOnly="0" labelOnly="1" grandCol="1" outline="0" fieldPosition="0"/>
    </format>
    <format dxfId="5">
      <pivotArea grandRow="1" outline="0" collapsedLevelsAreSubtotals="1" fieldPosition="0"/>
    </format>
    <format dxfId="4">
      <pivotArea dataOnly="0" labelOnly="1" fieldPosition="0">
        <references count="1">
          <reference field="3" count="2">
            <x v="8"/>
            <x v="9"/>
          </reference>
        </references>
      </pivotArea>
    </format>
    <format dxfId="3">
      <pivotArea dataOnly="0" labelOnly="1" fieldPosition="0">
        <references count="1">
          <reference field="3" count="3">
            <x v="10"/>
            <x v="11"/>
            <x v="12"/>
          </reference>
        </references>
      </pivotArea>
    </format>
    <format dxfId="2">
      <pivotArea dataOnly="0" labelOnly="1" fieldPosition="0">
        <references count="1">
          <reference field="3" count="1">
            <x v="14"/>
          </reference>
        </references>
      </pivotArea>
    </format>
    <format dxfId="1">
      <pivotArea field="3" grandCol="1" collapsedLevelsAreSubtotals="1" axis="axisRow" fieldPosition="0">
        <references count="1">
          <reference field="3" count="1">
            <x v="14"/>
          </reference>
        </references>
      </pivotArea>
    </format>
    <format dxfId="0">
      <pivotArea field="3" grandCol="1" collapsedLevelsAreSubtotals="1" axis="axisRow" fieldPosition="0">
        <references count="1">
          <reference field="3" count="1">
            <x v="14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2.xml><?xml version="1.0" encoding="utf-8"?>
<pivotTableDefinition xmlns="http://schemas.openxmlformats.org/spreadsheetml/2006/main" name="PivotTable7" cacheId="52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N13" firstHeaderRow="1" firstDataRow="2" firstDataCol="1"/>
  <pivotFields count="5">
    <pivotField showAll="0"/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axis="axisRow" showAll="0">
      <items count="9">
        <item x="5"/>
        <item x="6"/>
        <item x="7"/>
        <item x="3"/>
        <item x="4"/>
        <item x="1"/>
        <item x="2"/>
        <item x="0"/>
        <item t="default"/>
      </items>
    </pivotField>
    <pivotField dataField="1" showAll="0"/>
  </pivotFields>
  <rowFields count="1">
    <field x="3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SUM(PRE_GLT_LOCAL_AMOUNT)" fld="4" baseField="3" baseItem="4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3.xml><?xml version="1.0" encoding="utf-8"?>
<pivotTableDefinition xmlns="http://schemas.openxmlformats.org/spreadsheetml/2006/main" name="PivotTable8" cacheId="56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N9" firstHeaderRow="1" firstDataRow="2" firstDataCol="1"/>
  <pivotFields count="5">
    <pivotField showAll="0"/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axis="axisRow" showAll="0">
      <items count="5">
        <item x="1"/>
        <item x="0"/>
        <item x="3"/>
        <item x="2"/>
        <item t="default"/>
      </items>
    </pivotField>
    <pivotField dataField="1" showAll="0"/>
  </pivotFields>
  <rowFields count="1">
    <field x="3"/>
  </rowFields>
  <rowItems count="5">
    <i>
      <x/>
    </i>
    <i>
      <x v="1"/>
    </i>
    <i>
      <x v="2"/>
    </i>
    <i>
      <x v="3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SUM(PRE_GLT_LOCAL_AMOUNT)" fld="4" baseField="3" baseItem="0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pivotTables/pivotTable4.xml><?xml version="1.0" encoding="utf-8"?>
<pivotTableDefinition xmlns="http://schemas.openxmlformats.org/spreadsheetml/2006/main" name="PivotTable9" cacheId="61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N45" firstHeaderRow="1" firstDataRow="2" firstDataCol="1"/>
  <pivotFields count="6">
    <pivotField showAll="0"/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showAll="0"/>
    <pivotField axis="axisRow" showAll="0">
      <items count="6">
        <item x="2"/>
        <item x="0"/>
        <item x="3"/>
        <item x="1"/>
        <item x="4"/>
        <item t="default"/>
      </items>
    </pivotField>
    <pivotField axis="axisRow" showAll="0">
      <items count="14">
        <item x="10"/>
        <item x="11"/>
        <item x="12"/>
        <item x="6"/>
        <item x="7"/>
        <item x="2"/>
        <item x="0"/>
        <item x="3"/>
        <item x="4"/>
        <item x="1"/>
        <item x="9"/>
        <item x="5"/>
        <item x="8"/>
        <item t="default"/>
      </items>
    </pivotField>
    <pivotField dataField="1" showAll="0"/>
  </pivotFields>
  <rowFields count="2">
    <field x="4"/>
    <field x="3"/>
  </rowFields>
  <rowItems count="41">
    <i>
      <x/>
    </i>
    <i r="1">
      <x/>
    </i>
    <i r="1">
      <x v="3"/>
    </i>
    <i>
      <x v="1"/>
    </i>
    <i r="1">
      <x/>
    </i>
    <i r="1">
      <x v="3"/>
    </i>
    <i>
      <x v="2"/>
    </i>
    <i r="1">
      <x/>
    </i>
    <i r="1">
      <x v="3"/>
    </i>
    <i>
      <x v="3"/>
    </i>
    <i r="1">
      <x/>
    </i>
    <i r="1">
      <x v="3"/>
    </i>
    <i>
      <x v="4"/>
    </i>
    <i r="1">
      <x/>
    </i>
    <i r="1">
      <x v="3"/>
    </i>
    <i>
      <x v="5"/>
    </i>
    <i r="1">
      <x v="1"/>
    </i>
    <i r="1">
      <x v="3"/>
    </i>
    <i>
      <x v="6"/>
    </i>
    <i r="1">
      <x v="1"/>
    </i>
    <i r="1">
      <x v="3"/>
    </i>
    <i>
      <x v="7"/>
    </i>
    <i r="1">
      <x/>
    </i>
    <i r="1">
      <x v="2"/>
    </i>
    <i r="1">
      <x v="3"/>
    </i>
    <i>
      <x v="8"/>
    </i>
    <i r="1">
      <x/>
    </i>
    <i r="1">
      <x v="3"/>
    </i>
    <i>
      <x v="9"/>
    </i>
    <i r="1">
      <x/>
    </i>
    <i r="1">
      <x v="3"/>
    </i>
    <i>
      <x v="10"/>
    </i>
    <i r="1">
      <x v="1"/>
    </i>
    <i r="1">
      <x v="3"/>
    </i>
    <i>
      <x v="11"/>
    </i>
    <i r="1">
      <x v="3"/>
    </i>
    <i r="1">
      <x v="4"/>
    </i>
    <i>
      <x v="12"/>
    </i>
    <i r="1">
      <x v="1"/>
    </i>
    <i r="1">
      <x v="3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dataFields count="1">
    <dataField name="Sum of SUM(PRE_GLT_LOCAL_AMOUNT)" fld="5" baseField="3" baseItem="3" numFmtId="4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workbookViewId="0">
      <selection activeCell="A5" sqref="A5"/>
    </sheetView>
  </sheetViews>
  <sheetFormatPr defaultColWidth="26.42578125" defaultRowHeight="12.75" x14ac:dyDescent="0.2"/>
  <cols>
    <col min="1" max="1" width="25" style="2" customWidth="1"/>
    <col min="2" max="2" width="14.85546875" style="2" bestFit="1" customWidth="1"/>
    <col min="3" max="3" width="13.7109375" style="2" bestFit="1" customWidth="1"/>
    <col min="4" max="5" width="14.7109375" style="2" bestFit="1" customWidth="1"/>
    <col min="6" max="6" width="14.28515625" style="2" bestFit="1" customWidth="1"/>
    <col min="7" max="7" width="15.140625" style="2" bestFit="1" customWidth="1"/>
    <col min="8" max="9" width="14.28515625" style="2" bestFit="1" customWidth="1"/>
    <col min="10" max="13" width="15.28515625" style="2" bestFit="1" customWidth="1"/>
    <col min="14" max="14" width="15.140625" style="2" bestFit="1" customWidth="1"/>
    <col min="15" max="16384" width="26.42578125" style="2"/>
  </cols>
  <sheetData>
    <row r="1" spans="1:15" ht="15.75" x14ac:dyDescent="0.25">
      <c r="A1" s="8" t="s">
        <v>42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3" spans="1:15" hidden="1" x14ac:dyDescent="0.2">
      <c r="A3" s="1" t="s">
        <v>41</v>
      </c>
      <c r="B3" s="1" t="s">
        <v>38</v>
      </c>
    </row>
    <row r="4" spans="1:15" x14ac:dyDescent="0.2">
      <c r="A4" s="1" t="s">
        <v>40</v>
      </c>
      <c r="B4" s="2">
        <v>1</v>
      </c>
      <c r="C4" s="2">
        <v>2</v>
      </c>
      <c r="D4" s="2">
        <v>3</v>
      </c>
      <c r="E4" s="2">
        <v>4</v>
      </c>
      <c r="F4" s="2">
        <v>5</v>
      </c>
      <c r="G4" s="2">
        <v>6</v>
      </c>
      <c r="H4" s="2">
        <v>7</v>
      </c>
      <c r="I4" s="2">
        <v>8</v>
      </c>
      <c r="J4" s="2">
        <v>9</v>
      </c>
      <c r="K4" s="2">
        <v>10</v>
      </c>
      <c r="L4" s="2">
        <v>11</v>
      </c>
      <c r="M4" s="2">
        <v>12</v>
      </c>
      <c r="N4" s="2" t="s">
        <v>39</v>
      </c>
    </row>
    <row r="5" spans="1:15" x14ac:dyDescent="0.2">
      <c r="A5" s="3" t="s">
        <v>22</v>
      </c>
      <c r="B5" s="4">
        <v>59315</v>
      </c>
      <c r="C5" s="4">
        <v>50837</v>
      </c>
      <c r="D5" s="4">
        <v>9910</v>
      </c>
      <c r="E5" s="4">
        <v>29830</v>
      </c>
      <c r="F5" s="4">
        <v>39690</v>
      </c>
      <c r="G5" s="4">
        <v>14000</v>
      </c>
      <c r="H5" s="4">
        <v>8840</v>
      </c>
      <c r="I5" s="4">
        <v>98225</v>
      </c>
      <c r="J5" s="4">
        <v>22004</v>
      </c>
      <c r="K5" s="4">
        <v>147160</v>
      </c>
      <c r="L5" s="4">
        <v>74748</v>
      </c>
      <c r="M5" s="4">
        <v>85058</v>
      </c>
      <c r="N5" s="4">
        <v>639617</v>
      </c>
      <c r="O5" s="22"/>
    </row>
    <row r="6" spans="1:15" x14ac:dyDescent="0.2">
      <c r="A6" s="3" t="s">
        <v>34</v>
      </c>
      <c r="B6" s="4"/>
      <c r="C6" s="4"/>
      <c r="D6" s="4">
        <v>-24850.799999999999</v>
      </c>
      <c r="E6" s="4"/>
      <c r="F6" s="4"/>
      <c r="G6" s="4"/>
      <c r="H6" s="4"/>
      <c r="I6" s="4"/>
      <c r="J6" s="4"/>
      <c r="K6" s="4"/>
      <c r="L6" s="4"/>
      <c r="M6" s="4"/>
      <c r="N6" s="4">
        <v>-24850.799999999999</v>
      </c>
      <c r="O6" s="22"/>
    </row>
    <row r="7" spans="1:15" x14ac:dyDescent="0.2">
      <c r="A7" s="3" t="s">
        <v>36</v>
      </c>
      <c r="B7" s="4"/>
      <c r="C7" s="4"/>
      <c r="D7" s="4"/>
      <c r="E7" s="4"/>
      <c r="F7" s="4"/>
      <c r="G7" s="4"/>
      <c r="H7" s="4"/>
      <c r="I7" s="4"/>
      <c r="J7" s="4"/>
      <c r="K7" s="4">
        <v>-16500</v>
      </c>
      <c r="L7" s="4"/>
      <c r="M7" s="4"/>
      <c r="N7" s="4">
        <v>-16500</v>
      </c>
      <c r="O7" s="22"/>
    </row>
    <row r="8" spans="1:15" x14ac:dyDescent="0.2">
      <c r="A8" s="3" t="s">
        <v>37</v>
      </c>
      <c r="B8" s="4"/>
      <c r="C8" s="4"/>
      <c r="D8" s="4"/>
      <c r="E8" s="4"/>
      <c r="F8" s="4"/>
      <c r="G8" s="4"/>
      <c r="H8" s="4"/>
      <c r="I8" s="4"/>
      <c r="J8" s="4"/>
      <c r="K8" s="4">
        <v>16500</v>
      </c>
      <c r="L8" s="4"/>
      <c r="M8" s="4"/>
      <c r="N8" s="4">
        <v>16500</v>
      </c>
      <c r="O8" s="22"/>
    </row>
    <row r="9" spans="1:15" x14ac:dyDescent="0.2">
      <c r="A9" s="3" t="s">
        <v>23</v>
      </c>
      <c r="B9" s="4">
        <v>-22950</v>
      </c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>
        <v>-22950</v>
      </c>
      <c r="O9" s="22"/>
    </row>
    <row r="10" spans="1:15" x14ac:dyDescent="0.2">
      <c r="A10" s="3" t="s">
        <v>35</v>
      </c>
      <c r="B10" s="4"/>
      <c r="C10" s="4"/>
      <c r="D10" s="4"/>
      <c r="E10" s="4"/>
      <c r="F10" s="4"/>
      <c r="G10" s="4"/>
      <c r="H10" s="4"/>
      <c r="I10" s="4">
        <v>-200</v>
      </c>
      <c r="J10" s="4"/>
      <c r="K10" s="4"/>
      <c r="L10" s="4"/>
      <c r="M10" s="4"/>
      <c r="N10" s="4">
        <v>-200</v>
      </c>
      <c r="O10" s="22"/>
    </row>
    <row r="11" spans="1:15" x14ac:dyDescent="0.2">
      <c r="A11" s="3" t="s">
        <v>30</v>
      </c>
      <c r="B11" s="4"/>
      <c r="C11" s="4">
        <v>-8698</v>
      </c>
      <c r="D11" s="4"/>
      <c r="E11" s="4"/>
      <c r="F11" s="4"/>
      <c r="G11" s="4">
        <v>-13800</v>
      </c>
      <c r="H11" s="4"/>
      <c r="I11" s="4">
        <v>-4500</v>
      </c>
      <c r="J11" s="4"/>
      <c r="K11" s="4"/>
      <c r="L11" s="4">
        <v>-4500</v>
      </c>
      <c r="M11" s="4"/>
      <c r="N11" s="4">
        <v>-31498</v>
      </c>
      <c r="O11" s="22"/>
    </row>
    <row r="12" spans="1:15" x14ac:dyDescent="0.2">
      <c r="A12" s="3" t="s">
        <v>31</v>
      </c>
      <c r="B12" s="4"/>
      <c r="C12" s="4">
        <v>8698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>
        <v>8698</v>
      </c>
      <c r="O12" s="22"/>
    </row>
    <row r="13" spans="1:15" x14ac:dyDescent="0.2">
      <c r="A13" s="9" t="s">
        <v>26</v>
      </c>
      <c r="B13" s="4">
        <v>71708394.540000007</v>
      </c>
      <c r="C13" s="4">
        <v>90819128.430000007</v>
      </c>
      <c r="D13" s="4">
        <v>121639823.16</v>
      </c>
      <c r="E13" s="4">
        <v>153280844.36000001</v>
      </c>
      <c r="F13" s="4">
        <v>112336337.34</v>
      </c>
      <c r="G13" s="4">
        <v>65985815.270000003</v>
      </c>
      <c r="H13" s="4">
        <v>15420556.810000001</v>
      </c>
      <c r="I13" s="4">
        <v>20639991.760000002</v>
      </c>
      <c r="J13" s="4">
        <v>17342843.379999999</v>
      </c>
      <c r="K13" s="4">
        <v>13097126.439999999</v>
      </c>
      <c r="L13" s="4">
        <v>24075492.870000001</v>
      </c>
      <c r="M13" s="4">
        <v>10385779.630000001</v>
      </c>
      <c r="N13" s="4">
        <v>716732133.99000001</v>
      </c>
      <c r="O13" s="22"/>
    </row>
    <row r="14" spans="1:15" x14ac:dyDescent="0.2">
      <c r="A14" s="9" t="s">
        <v>24</v>
      </c>
      <c r="B14" s="4">
        <v>-704540.81</v>
      </c>
      <c r="C14" s="4">
        <v>-815743.56</v>
      </c>
      <c r="D14" s="4">
        <v>-816534.9</v>
      </c>
      <c r="E14" s="4">
        <v>-374780.15999999997</v>
      </c>
      <c r="F14" s="4">
        <v>-2911945.44</v>
      </c>
      <c r="G14" s="4">
        <v>-993851.45</v>
      </c>
      <c r="H14" s="4">
        <v>-798760</v>
      </c>
      <c r="I14" s="4">
        <v>-89095.11</v>
      </c>
      <c r="J14" s="4">
        <v>-214454.52</v>
      </c>
      <c r="K14" s="4">
        <v>-216269.53</v>
      </c>
      <c r="L14" s="4">
        <v>-604533</v>
      </c>
      <c r="M14" s="4"/>
      <c r="N14" s="4">
        <v>-8540508.4800000004</v>
      </c>
      <c r="O14" s="22"/>
    </row>
    <row r="15" spans="1:15" x14ac:dyDescent="0.2">
      <c r="A15" s="9" t="s">
        <v>27</v>
      </c>
      <c r="B15" s="4">
        <v>53635</v>
      </c>
      <c r="C15" s="4"/>
      <c r="D15" s="4">
        <v>37594.800000000003</v>
      </c>
      <c r="E15" s="4"/>
      <c r="F15" s="4"/>
      <c r="G15" s="4">
        <v>129048.22</v>
      </c>
      <c r="H15" s="4">
        <v>78703</v>
      </c>
      <c r="I15" s="4"/>
      <c r="J15" s="4">
        <v>17831.88</v>
      </c>
      <c r="K15" s="4"/>
      <c r="L15" s="4"/>
      <c r="M15" s="4"/>
      <c r="N15" s="4">
        <v>316812.90000000002</v>
      </c>
      <c r="O15" s="22"/>
    </row>
    <row r="16" spans="1:15" x14ac:dyDescent="0.2">
      <c r="A16" s="9" t="s">
        <v>28</v>
      </c>
      <c r="B16" s="4">
        <v>-52515819.509999998</v>
      </c>
      <c r="C16" s="4">
        <v>-74033956.950000003</v>
      </c>
      <c r="D16" s="4">
        <v>-61702195.170000002</v>
      </c>
      <c r="E16" s="4">
        <v>-134817782.28</v>
      </c>
      <c r="F16" s="4">
        <v>-203877651.61000001</v>
      </c>
      <c r="G16" s="4">
        <v>-183869609.84</v>
      </c>
      <c r="H16" s="4">
        <v>-40540134.960000001</v>
      </c>
      <c r="I16" s="4">
        <v>-22383075.93</v>
      </c>
      <c r="J16" s="4">
        <v>-28472897.34</v>
      </c>
      <c r="K16" s="4">
        <v>-21449994.670000002</v>
      </c>
      <c r="L16" s="4">
        <v>-28480009.010000002</v>
      </c>
      <c r="M16" s="4">
        <v>-14151058.6</v>
      </c>
      <c r="N16" s="4">
        <v>-866294185.87</v>
      </c>
      <c r="O16" s="22"/>
    </row>
    <row r="17" spans="1:15" x14ac:dyDescent="0.2">
      <c r="A17" s="9" t="s">
        <v>25</v>
      </c>
      <c r="B17" s="4">
        <v>2663168.7599999998</v>
      </c>
      <c r="C17" s="4">
        <v>273830</v>
      </c>
      <c r="D17" s="4">
        <v>1076972.6000000001</v>
      </c>
      <c r="E17" s="4">
        <v>968987.24</v>
      </c>
      <c r="F17" s="4">
        <v>8798472.3399999999</v>
      </c>
      <c r="G17" s="4">
        <v>1924763.88</v>
      </c>
      <c r="H17" s="4">
        <v>2243734</v>
      </c>
      <c r="I17" s="4">
        <v>172520.3</v>
      </c>
      <c r="J17" s="4">
        <v>298040</v>
      </c>
      <c r="K17" s="4">
        <v>1163238.02</v>
      </c>
      <c r="L17" s="4">
        <v>218646</v>
      </c>
      <c r="M17" s="4">
        <v>28725</v>
      </c>
      <c r="N17" s="4">
        <v>19831098.140000001</v>
      </c>
      <c r="O17" s="22"/>
    </row>
    <row r="18" spans="1:15" x14ac:dyDescent="0.2">
      <c r="A18" s="3" t="s">
        <v>33</v>
      </c>
      <c r="B18" s="4"/>
      <c r="C18" s="4">
        <v>153615</v>
      </c>
      <c r="D18" s="4">
        <v>206348.87</v>
      </c>
      <c r="E18" s="4"/>
      <c r="F18" s="4"/>
      <c r="G18" s="4">
        <v>3888</v>
      </c>
      <c r="H18" s="4"/>
      <c r="I18" s="4"/>
      <c r="J18" s="4"/>
      <c r="K18" s="4"/>
      <c r="L18" s="4"/>
      <c r="M18" s="4"/>
      <c r="N18" s="4">
        <v>363851.87</v>
      </c>
      <c r="O18" s="22"/>
    </row>
    <row r="19" spans="1:15" x14ac:dyDescent="0.2">
      <c r="A19" s="9" t="s">
        <v>29</v>
      </c>
      <c r="B19" s="4">
        <v>1352049.04</v>
      </c>
      <c r="C19" s="4">
        <v>1515557.56</v>
      </c>
      <c r="D19" s="4">
        <v>3927343.79</v>
      </c>
      <c r="E19" s="4">
        <v>3119657.48</v>
      </c>
      <c r="F19" s="4">
        <v>3108638.1</v>
      </c>
      <c r="G19" s="4">
        <v>2700185.09</v>
      </c>
      <c r="H19" s="4">
        <v>1227233.24</v>
      </c>
      <c r="I19" s="4">
        <v>1695817.88</v>
      </c>
      <c r="J19" s="4">
        <v>1395101.8</v>
      </c>
      <c r="K19" s="4">
        <v>1111242.3999999999</v>
      </c>
      <c r="L19" s="4"/>
      <c r="M19" s="4"/>
      <c r="N19" s="18">
        <v>21152826.379999999</v>
      </c>
      <c r="O19" s="22"/>
    </row>
    <row r="20" spans="1:15" x14ac:dyDescent="0.2">
      <c r="A20" s="3" t="s">
        <v>32</v>
      </c>
      <c r="B20" s="4"/>
      <c r="C20" s="4">
        <v>-153615</v>
      </c>
      <c r="D20" s="4"/>
      <c r="E20" s="4"/>
      <c r="F20" s="4"/>
      <c r="G20" s="4"/>
      <c r="H20" s="4"/>
      <c r="I20" s="4"/>
      <c r="J20" s="4"/>
      <c r="K20" s="4"/>
      <c r="L20" s="4"/>
      <c r="M20" s="4"/>
      <c r="N20" s="4">
        <v>-153615</v>
      </c>
      <c r="O20" s="22"/>
    </row>
    <row r="21" spans="1:15" x14ac:dyDescent="0.2">
      <c r="A21" s="3" t="s">
        <v>39</v>
      </c>
      <c r="B21" s="5">
        <v>22593252.020000003</v>
      </c>
      <c r="C21" s="5">
        <v>17809652.48</v>
      </c>
      <c r="D21" s="5">
        <v>64354412.349999987</v>
      </c>
      <c r="E21" s="5">
        <v>22206756.640000015</v>
      </c>
      <c r="F21" s="5">
        <v>-82506459.270000011</v>
      </c>
      <c r="G21" s="5">
        <v>-114119560.83000001</v>
      </c>
      <c r="H21" s="5">
        <v>-22359827.91</v>
      </c>
      <c r="I21" s="5">
        <v>129683.90000000247</v>
      </c>
      <c r="J21" s="5">
        <v>-9611530.8000000007</v>
      </c>
      <c r="K21" s="5">
        <v>-6147497.3400000017</v>
      </c>
      <c r="L21" s="5">
        <v>-4720155.1400000006</v>
      </c>
      <c r="M21" s="5">
        <v>-3651495.9699999988</v>
      </c>
      <c r="N21" s="5">
        <v>-116022769.87</v>
      </c>
      <c r="O21" s="22"/>
    </row>
    <row r="22" spans="1:15" x14ac:dyDescent="0.2">
      <c r="A22" s="6" t="s">
        <v>43</v>
      </c>
      <c r="B22" s="7">
        <f>GETPIVOTDATA("SUM(PRE_GLT_LOCAL_AMOUNT)",$A$3,"PRE_GLT_PERIOD",1)</f>
        <v>22593252.020000003</v>
      </c>
      <c r="C22" s="7">
        <f>GETPIVOTDATA("SUM(PRE_GLT_LOCAL_AMOUNT)",$A$3,"PRE_GLT_PERIOD",2)+GETPIVOTDATA("SUM(PRE_GLT_LOCAL_AMOUNT)",$A$3,"PRE_GLT_PERIOD",1)</f>
        <v>40402904.5</v>
      </c>
      <c r="D22" s="7">
        <f>GETPIVOTDATA("SUM(PRE_GLT_LOCAL_AMOUNT)",$A$3,"PRE_GLT_PERIOD",3)+C22</f>
        <v>104757316.84999999</v>
      </c>
      <c r="E22" s="7">
        <f>GETPIVOTDATA("SUM(PRE_GLT_LOCAL_AMOUNT)",$A$3,"PRE_GLT_PERIOD",4)+D22</f>
        <v>126964073.49000001</v>
      </c>
      <c r="F22" s="7">
        <f>GETPIVOTDATA("SUM(PRE_GLT_LOCAL_AMOUNT)",$A$3,"PRE_GLT_PERIOD",5)+E22</f>
        <v>44457614.219999999</v>
      </c>
      <c r="G22" s="7">
        <f>GETPIVOTDATA("SUM(PRE_GLT_LOCAL_AMOUNT)",$A$3,"PRE_GLT_PERIOD",6)+F22</f>
        <v>-69661946.610000014</v>
      </c>
      <c r="H22" s="7">
        <f>GETPIVOTDATA("SUM(PRE_GLT_LOCAL_AMOUNT)",$A$3,"PRE_GLT_PERIOD",7)+G22</f>
        <v>-92021774.520000011</v>
      </c>
      <c r="I22" s="7">
        <f>GETPIVOTDATA("SUM(PRE_GLT_LOCAL_AMOUNT)",$A$3,"PRE_GLT_PERIOD",8)+H22</f>
        <v>-91892090.620000005</v>
      </c>
      <c r="J22" s="7">
        <f>GETPIVOTDATA("SUM(PRE_GLT_LOCAL_AMOUNT)",$A$3,"PRE_GLT_PERIOD",9)+I22</f>
        <v>-101503621.42</v>
      </c>
      <c r="K22" s="7">
        <f>GETPIVOTDATA("SUM(PRE_GLT_LOCAL_AMOUNT)",$A$3,"PRE_GLT_PERIOD",10)+J22</f>
        <v>-107651118.76000001</v>
      </c>
      <c r="L22" s="7">
        <f>GETPIVOTDATA("SUM(PRE_GLT_LOCAL_AMOUNT)",$A$3,"PRE_GLT_PERIOD",11)+K22</f>
        <v>-112371273.90000001</v>
      </c>
      <c r="M22" s="7">
        <f>GETPIVOTDATA("SUM(PRE_GLT_LOCAL_AMOUNT)",$A$3,"PRE_GLT_PERIOD",12)+L22</f>
        <v>-116022769.87</v>
      </c>
      <c r="O22" s="22"/>
    </row>
    <row r="23" spans="1:15" x14ac:dyDescent="0.2">
      <c r="O23" s="5"/>
    </row>
  </sheetData>
  <mergeCells count="1">
    <mergeCell ref="A1:N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4"/>
  <sheetViews>
    <sheetView workbookViewId="0">
      <selection sqref="A1:F164"/>
    </sheetView>
  </sheetViews>
  <sheetFormatPr defaultRowHeight="15" x14ac:dyDescent="0.25"/>
  <sheetData>
    <row r="1" spans="1:6" x14ac:dyDescent="0.25">
      <c r="A1" t="s">
        <v>0</v>
      </c>
      <c r="B1" t="s">
        <v>1</v>
      </c>
      <c r="C1" t="s">
        <v>2</v>
      </c>
      <c r="D1" t="s">
        <v>62</v>
      </c>
      <c r="E1" t="s">
        <v>21</v>
      </c>
      <c r="F1" t="s">
        <v>3</v>
      </c>
    </row>
    <row r="2" spans="1:6" x14ac:dyDescent="0.25">
      <c r="A2">
        <v>2018</v>
      </c>
      <c r="B2">
        <v>1</v>
      </c>
      <c r="C2" t="s">
        <v>6</v>
      </c>
      <c r="D2">
        <v>200200001</v>
      </c>
      <c r="E2" t="s">
        <v>24</v>
      </c>
      <c r="F2">
        <v>704540.81</v>
      </c>
    </row>
    <row r="3" spans="1:6" x14ac:dyDescent="0.25">
      <c r="A3">
        <v>2018</v>
      </c>
      <c r="B3">
        <v>1</v>
      </c>
      <c r="C3" t="s">
        <v>6</v>
      </c>
      <c r="D3">
        <v>300100007</v>
      </c>
      <c r="E3" t="s">
        <v>24</v>
      </c>
      <c r="F3">
        <v>-704540.81</v>
      </c>
    </row>
    <row r="4" spans="1:6" x14ac:dyDescent="0.25">
      <c r="A4">
        <v>2018</v>
      </c>
      <c r="B4">
        <v>1</v>
      </c>
      <c r="C4" t="s">
        <v>7</v>
      </c>
      <c r="D4">
        <v>100310001</v>
      </c>
      <c r="E4" t="s">
        <v>25</v>
      </c>
      <c r="F4">
        <v>-2663168.7599999998</v>
      </c>
    </row>
    <row r="5" spans="1:6" x14ac:dyDescent="0.25">
      <c r="A5">
        <v>2018</v>
      </c>
      <c r="B5">
        <v>1</v>
      </c>
      <c r="C5" t="s">
        <v>7</v>
      </c>
      <c r="D5">
        <v>300100007</v>
      </c>
      <c r="E5" t="s">
        <v>25</v>
      </c>
      <c r="F5">
        <v>2663168.7599999998</v>
      </c>
    </row>
    <row r="6" spans="1:6" x14ac:dyDescent="0.25">
      <c r="A6">
        <v>2018</v>
      </c>
      <c r="B6">
        <v>1</v>
      </c>
      <c r="C6" t="s">
        <v>8</v>
      </c>
      <c r="D6">
        <v>200200001</v>
      </c>
      <c r="E6" t="s">
        <v>26</v>
      </c>
      <c r="F6">
        <v>-71708394.540000007</v>
      </c>
    </row>
    <row r="7" spans="1:6" x14ac:dyDescent="0.25">
      <c r="A7">
        <v>2018</v>
      </c>
      <c r="B7">
        <v>1</v>
      </c>
      <c r="C7" t="s">
        <v>8</v>
      </c>
      <c r="D7">
        <v>300100007</v>
      </c>
      <c r="E7" t="s">
        <v>26</v>
      </c>
      <c r="F7">
        <v>71708394.540000007</v>
      </c>
    </row>
    <row r="8" spans="1:6" x14ac:dyDescent="0.25">
      <c r="A8">
        <v>2018</v>
      </c>
      <c r="B8">
        <v>1</v>
      </c>
      <c r="C8" t="s">
        <v>9</v>
      </c>
      <c r="D8">
        <v>100310001</v>
      </c>
      <c r="E8" t="s">
        <v>27</v>
      </c>
      <c r="F8">
        <v>-585735</v>
      </c>
    </row>
    <row r="9" spans="1:6" x14ac:dyDescent="0.25">
      <c r="A9">
        <v>2018</v>
      </c>
      <c r="B9">
        <v>1</v>
      </c>
      <c r="C9" t="s">
        <v>9</v>
      </c>
      <c r="D9">
        <v>200200010</v>
      </c>
      <c r="E9" t="s">
        <v>27</v>
      </c>
      <c r="F9">
        <v>532100</v>
      </c>
    </row>
    <row r="10" spans="1:6" x14ac:dyDescent="0.25">
      <c r="A10">
        <v>2018</v>
      </c>
      <c r="B10">
        <v>1</v>
      </c>
      <c r="C10" t="s">
        <v>9</v>
      </c>
      <c r="D10">
        <v>300100007</v>
      </c>
      <c r="E10" t="s">
        <v>27</v>
      </c>
      <c r="F10">
        <v>53635</v>
      </c>
    </row>
    <row r="11" spans="1:6" x14ac:dyDescent="0.25">
      <c r="A11">
        <v>2018</v>
      </c>
      <c r="B11">
        <v>1</v>
      </c>
      <c r="C11" t="s">
        <v>10</v>
      </c>
      <c r="D11">
        <v>100310001</v>
      </c>
      <c r="E11" t="s">
        <v>28</v>
      </c>
      <c r="F11">
        <v>52515819.509999998</v>
      </c>
    </row>
    <row r="12" spans="1:6" x14ac:dyDescent="0.25">
      <c r="A12">
        <v>2018</v>
      </c>
      <c r="B12">
        <v>1</v>
      </c>
      <c r="C12" t="s">
        <v>10</v>
      </c>
      <c r="D12">
        <v>300100007</v>
      </c>
      <c r="E12" t="s">
        <v>28</v>
      </c>
      <c r="F12">
        <v>-52515819.509999998</v>
      </c>
    </row>
    <row r="13" spans="1:6" x14ac:dyDescent="0.25">
      <c r="A13">
        <v>2018</v>
      </c>
      <c r="B13">
        <v>1</v>
      </c>
      <c r="C13" t="s">
        <v>11</v>
      </c>
      <c r="D13">
        <v>300100007</v>
      </c>
      <c r="E13" t="s">
        <v>29</v>
      </c>
      <c r="F13">
        <v>1352049.04</v>
      </c>
    </row>
    <row r="14" spans="1:6" x14ac:dyDescent="0.25">
      <c r="A14">
        <v>2018</v>
      </c>
      <c r="B14">
        <v>1</v>
      </c>
      <c r="C14" t="s">
        <v>11</v>
      </c>
      <c r="D14">
        <v>300200002</v>
      </c>
      <c r="E14" t="s">
        <v>29</v>
      </c>
      <c r="F14">
        <v>-1352049.04</v>
      </c>
    </row>
    <row r="15" spans="1:6" x14ac:dyDescent="0.25">
      <c r="A15">
        <v>2018</v>
      </c>
      <c r="B15">
        <v>2</v>
      </c>
      <c r="C15" t="s">
        <v>12</v>
      </c>
      <c r="D15">
        <v>100310001</v>
      </c>
      <c r="E15" t="s">
        <v>30</v>
      </c>
      <c r="F15">
        <v>8698</v>
      </c>
    </row>
    <row r="16" spans="1:6" x14ac:dyDescent="0.25">
      <c r="A16">
        <v>2018</v>
      </c>
      <c r="B16">
        <v>2</v>
      </c>
      <c r="C16" t="s">
        <v>12</v>
      </c>
      <c r="D16">
        <v>300100007</v>
      </c>
      <c r="E16" t="s">
        <v>30</v>
      </c>
      <c r="F16">
        <v>-8698</v>
      </c>
    </row>
    <row r="17" spans="1:6" x14ac:dyDescent="0.25">
      <c r="A17">
        <v>2018</v>
      </c>
      <c r="B17">
        <v>2</v>
      </c>
      <c r="C17" t="s">
        <v>13</v>
      </c>
      <c r="D17">
        <v>100310001</v>
      </c>
      <c r="E17" t="s">
        <v>31</v>
      </c>
      <c r="F17">
        <v>-8698</v>
      </c>
    </row>
    <row r="18" spans="1:6" x14ac:dyDescent="0.25">
      <c r="A18">
        <v>2018</v>
      </c>
      <c r="B18">
        <v>2</v>
      </c>
      <c r="C18" t="s">
        <v>13</v>
      </c>
      <c r="D18">
        <v>300100007</v>
      </c>
      <c r="E18" t="s">
        <v>31</v>
      </c>
      <c r="F18">
        <v>8698</v>
      </c>
    </row>
    <row r="19" spans="1:6" x14ac:dyDescent="0.25">
      <c r="A19">
        <v>2018</v>
      </c>
      <c r="B19">
        <v>2</v>
      </c>
      <c r="C19" t="s">
        <v>6</v>
      </c>
      <c r="D19">
        <v>200200001</v>
      </c>
      <c r="E19" t="s">
        <v>24</v>
      </c>
      <c r="F19">
        <v>815743.56</v>
      </c>
    </row>
    <row r="20" spans="1:6" x14ac:dyDescent="0.25">
      <c r="A20">
        <v>2018</v>
      </c>
      <c r="B20">
        <v>2</v>
      </c>
      <c r="C20" t="s">
        <v>6</v>
      </c>
      <c r="D20">
        <v>300100007</v>
      </c>
      <c r="E20" t="s">
        <v>24</v>
      </c>
      <c r="F20">
        <v>-815743.56</v>
      </c>
    </row>
    <row r="21" spans="1:6" x14ac:dyDescent="0.25">
      <c r="A21">
        <v>2018</v>
      </c>
      <c r="B21">
        <v>2</v>
      </c>
      <c r="C21" t="s">
        <v>7</v>
      </c>
      <c r="D21">
        <v>100310001</v>
      </c>
      <c r="E21" t="s">
        <v>25</v>
      </c>
      <c r="F21">
        <v>-273830</v>
      </c>
    </row>
    <row r="22" spans="1:6" x14ac:dyDescent="0.25">
      <c r="A22">
        <v>2018</v>
      </c>
      <c r="B22">
        <v>2</v>
      </c>
      <c r="C22" t="s">
        <v>7</v>
      </c>
      <c r="D22">
        <v>300100007</v>
      </c>
      <c r="E22" t="s">
        <v>25</v>
      </c>
      <c r="F22">
        <v>273830</v>
      </c>
    </row>
    <row r="23" spans="1:6" x14ac:dyDescent="0.25">
      <c r="A23">
        <v>2018</v>
      </c>
      <c r="B23">
        <v>2</v>
      </c>
      <c r="C23" t="s">
        <v>8</v>
      </c>
      <c r="D23">
        <v>200200001</v>
      </c>
      <c r="E23" t="s">
        <v>26</v>
      </c>
      <c r="F23">
        <v>-90819128.430000007</v>
      </c>
    </row>
    <row r="24" spans="1:6" x14ac:dyDescent="0.25">
      <c r="A24">
        <v>2018</v>
      </c>
      <c r="B24">
        <v>2</v>
      </c>
      <c r="C24" t="s">
        <v>8</v>
      </c>
      <c r="D24">
        <v>300100007</v>
      </c>
      <c r="E24" t="s">
        <v>26</v>
      </c>
      <c r="F24">
        <v>90819128.430000007</v>
      </c>
    </row>
    <row r="25" spans="1:6" x14ac:dyDescent="0.25">
      <c r="A25">
        <v>2018</v>
      </c>
      <c r="B25">
        <v>2</v>
      </c>
      <c r="C25" t="s">
        <v>14</v>
      </c>
      <c r="D25">
        <v>200200001</v>
      </c>
      <c r="E25" t="s">
        <v>32</v>
      </c>
      <c r="F25">
        <v>153615</v>
      </c>
    </row>
    <row r="26" spans="1:6" x14ac:dyDescent="0.25">
      <c r="A26">
        <v>2018</v>
      </c>
      <c r="B26">
        <v>2</v>
      </c>
      <c r="C26" t="s">
        <v>14</v>
      </c>
      <c r="D26">
        <v>300100007</v>
      </c>
      <c r="E26" t="s">
        <v>32</v>
      </c>
      <c r="F26">
        <v>-153615</v>
      </c>
    </row>
    <row r="27" spans="1:6" x14ac:dyDescent="0.25">
      <c r="A27">
        <v>2018</v>
      </c>
      <c r="B27">
        <v>2</v>
      </c>
      <c r="C27" t="s">
        <v>15</v>
      </c>
      <c r="D27">
        <v>200200001</v>
      </c>
      <c r="E27" t="s">
        <v>33</v>
      </c>
      <c r="F27">
        <v>-153615</v>
      </c>
    </row>
    <row r="28" spans="1:6" x14ac:dyDescent="0.25">
      <c r="A28">
        <v>2018</v>
      </c>
      <c r="B28">
        <v>2</v>
      </c>
      <c r="C28" t="s">
        <v>15</v>
      </c>
      <c r="D28">
        <v>300100007</v>
      </c>
      <c r="E28" t="s">
        <v>33</v>
      </c>
      <c r="F28">
        <v>153615</v>
      </c>
    </row>
    <row r="29" spans="1:6" x14ac:dyDescent="0.25">
      <c r="A29">
        <v>2018</v>
      </c>
      <c r="B29">
        <v>2</v>
      </c>
      <c r="C29" t="s">
        <v>9</v>
      </c>
      <c r="D29">
        <v>100310001</v>
      </c>
      <c r="E29" t="s">
        <v>27</v>
      </c>
      <c r="F29">
        <v>-5811477</v>
      </c>
    </row>
    <row r="30" spans="1:6" x14ac:dyDescent="0.25">
      <c r="A30">
        <v>2018</v>
      </c>
      <c r="B30">
        <v>2</v>
      </c>
      <c r="C30" t="s">
        <v>9</v>
      </c>
      <c r="D30">
        <v>200200010</v>
      </c>
      <c r="E30" t="s">
        <v>27</v>
      </c>
      <c r="F30">
        <v>5811477</v>
      </c>
    </row>
    <row r="31" spans="1:6" x14ac:dyDescent="0.25">
      <c r="A31">
        <v>2018</v>
      </c>
      <c r="B31">
        <v>2</v>
      </c>
      <c r="C31" t="s">
        <v>10</v>
      </c>
      <c r="D31">
        <v>100310001</v>
      </c>
      <c r="E31" t="s">
        <v>28</v>
      </c>
      <c r="F31">
        <v>74033956.950000003</v>
      </c>
    </row>
    <row r="32" spans="1:6" x14ac:dyDescent="0.25">
      <c r="A32">
        <v>2018</v>
      </c>
      <c r="B32">
        <v>2</v>
      </c>
      <c r="C32" t="s">
        <v>10</v>
      </c>
      <c r="D32">
        <v>300100007</v>
      </c>
      <c r="E32" t="s">
        <v>28</v>
      </c>
      <c r="F32">
        <v>-74033956.950000003</v>
      </c>
    </row>
    <row r="33" spans="1:6" x14ac:dyDescent="0.25">
      <c r="A33">
        <v>2018</v>
      </c>
      <c r="B33">
        <v>2</v>
      </c>
      <c r="C33" t="s">
        <v>11</v>
      </c>
      <c r="D33">
        <v>300100007</v>
      </c>
      <c r="E33" t="s">
        <v>29</v>
      </c>
      <c r="F33">
        <v>1515557.56</v>
      </c>
    </row>
    <row r="34" spans="1:6" x14ac:dyDescent="0.25">
      <c r="A34">
        <v>2018</v>
      </c>
      <c r="B34">
        <v>2</v>
      </c>
      <c r="C34" t="s">
        <v>11</v>
      </c>
      <c r="D34">
        <v>300200002</v>
      </c>
      <c r="E34" t="s">
        <v>29</v>
      </c>
      <c r="F34">
        <v>-1515557.56</v>
      </c>
    </row>
    <row r="35" spans="1:6" x14ac:dyDescent="0.25">
      <c r="A35">
        <v>2018</v>
      </c>
      <c r="B35">
        <v>3</v>
      </c>
      <c r="C35" t="s">
        <v>6</v>
      </c>
      <c r="D35">
        <v>200200001</v>
      </c>
      <c r="E35" t="s">
        <v>24</v>
      </c>
      <c r="F35">
        <v>816534.9</v>
      </c>
    </row>
    <row r="36" spans="1:6" x14ac:dyDescent="0.25">
      <c r="A36">
        <v>2018</v>
      </c>
      <c r="B36">
        <v>3</v>
      </c>
      <c r="C36" t="s">
        <v>6</v>
      </c>
      <c r="D36">
        <v>300100007</v>
      </c>
      <c r="E36" t="s">
        <v>24</v>
      </c>
      <c r="F36">
        <v>-816534.9</v>
      </c>
    </row>
    <row r="37" spans="1:6" x14ac:dyDescent="0.25">
      <c r="A37">
        <v>2018</v>
      </c>
      <c r="B37">
        <v>3</v>
      </c>
      <c r="C37" t="s">
        <v>16</v>
      </c>
      <c r="D37">
        <v>100310001</v>
      </c>
      <c r="E37" t="s">
        <v>34</v>
      </c>
      <c r="F37">
        <v>24850.799999999999</v>
      </c>
    </row>
    <row r="38" spans="1:6" x14ac:dyDescent="0.25">
      <c r="A38">
        <v>2018</v>
      </c>
      <c r="B38">
        <v>3</v>
      </c>
      <c r="C38" t="s">
        <v>16</v>
      </c>
      <c r="D38">
        <v>300100007</v>
      </c>
      <c r="E38" t="s">
        <v>34</v>
      </c>
      <c r="F38">
        <v>-24850.799999999999</v>
      </c>
    </row>
    <row r="39" spans="1:6" x14ac:dyDescent="0.25">
      <c r="A39">
        <v>2018</v>
      </c>
      <c r="B39">
        <v>3</v>
      </c>
      <c r="C39" t="s">
        <v>7</v>
      </c>
      <c r="D39">
        <v>100310001</v>
      </c>
      <c r="E39" t="s">
        <v>25</v>
      </c>
      <c r="F39">
        <v>-1076972.6000000001</v>
      </c>
    </row>
    <row r="40" spans="1:6" x14ac:dyDescent="0.25">
      <c r="A40">
        <v>2018</v>
      </c>
      <c r="B40">
        <v>3</v>
      </c>
      <c r="C40" t="s">
        <v>7</v>
      </c>
      <c r="D40">
        <v>300100007</v>
      </c>
      <c r="E40" t="s">
        <v>25</v>
      </c>
      <c r="F40">
        <v>1076972.6000000001</v>
      </c>
    </row>
    <row r="41" spans="1:6" x14ac:dyDescent="0.25">
      <c r="A41">
        <v>2018</v>
      </c>
      <c r="B41">
        <v>3</v>
      </c>
      <c r="C41" t="s">
        <v>8</v>
      </c>
      <c r="D41">
        <v>200200001</v>
      </c>
      <c r="E41" t="s">
        <v>26</v>
      </c>
      <c r="F41">
        <v>-121639823.16</v>
      </c>
    </row>
    <row r="42" spans="1:6" x14ac:dyDescent="0.25">
      <c r="A42">
        <v>2018</v>
      </c>
      <c r="B42">
        <v>3</v>
      </c>
      <c r="C42" t="s">
        <v>8</v>
      </c>
      <c r="D42">
        <v>300100007</v>
      </c>
      <c r="E42" t="s">
        <v>26</v>
      </c>
      <c r="F42">
        <v>121639823.16</v>
      </c>
    </row>
    <row r="43" spans="1:6" x14ac:dyDescent="0.25">
      <c r="A43">
        <v>2018</v>
      </c>
      <c r="B43">
        <v>3</v>
      </c>
      <c r="C43" t="s">
        <v>15</v>
      </c>
      <c r="D43">
        <v>200200001</v>
      </c>
      <c r="E43" t="s">
        <v>33</v>
      </c>
      <c r="F43">
        <v>-206348.87</v>
      </c>
    </row>
    <row r="44" spans="1:6" x14ac:dyDescent="0.25">
      <c r="A44">
        <v>2018</v>
      </c>
      <c r="B44">
        <v>3</v>
      </c>
      <c r="C44" t="s">
        <v>15</v>
      </c>
      <c r="D44">
        <v>300100007</v>
      </c>
      <c r="E44" t="s">
        <v>33</v>
      </c>
      <c r="F44">
        <v>206348.87</v>
      </c>
    </row>
    <row r="45" spans="1:6" x14ac:dyDescent="0.25">
      <c r="A45">
        <v>2018</v>
      </c>
      <c r="B45">
        <v>3</v>
      </c>
      <c r="C45" t="s">
        <v>9</v>
      </c>
      <c r="D45">
        <v>100310001</v>
      </c>
      <c r="E45" t="s">
        <v>27</v>
      </c>
      <c r="F45">
        <v>-58394.8</v>
      </c>
    </row>
    <row r="46" spans="1:6" x14ac:dyDescent="0.25">
      <c r="A46">
        <v>2018</v>
      </c>
      <c r="B46">
        <v>3</v>
      </c>
      <c r="C46" t="s">
        <v>9</v>
      </c>
      <c r="D46">
        <v>200200010</v>
      </c>
      <c r="E46" t="s">
        <v>27</v>
      </c>
      <c r="F46">
        <v>20800</v>
      </c>
    </row>
    <row r="47" spans="1:6" x14ac:dyDescent="0.25">
      <c r="A47">
        <v>2018</v>
      </c>
      <c r="B47">
        <v>3</v>
      </c>
      <c r="C47" t="s">
        <v>9</v>
      </c>
      <c r="D47">
        <v>300100007</v>
      </c>
      <c r="E47" t="s">
        <v>27</v>
      </c>
      <c r="F47">
        <v>37594.800000000003</v>
      </c>
    </row>
    <row r="48" spans="1:6" x14ac:dyDescent="0.25">
      <c r="A48">
        <v>2018</v>
      </c>
      <c r="B48">
        <v>3</v>
      </c>
      <c r="C48" t="s">
        <v>10</v>
      </c>
      <c r="D48">
        <v>100310001</v>
      </c>
      <c r="E48" t="s">
        <v>28</v>
      </c>
      <c r="F48">
        <v>61702195.170000002</v>
      </c>
    </row>
    <row r="49" spans="1:6" x14ac:dyDescent="0.25">
      <c r="A49">
        <v>2018</v>
      </c>
      <c r="B49">
        <v>3</v>
      </c>
      <c r="C49" t="s">
        <v>10</v>
      </c>
      <c r="D49">
        <v>300100007</v>
      </c>
      <c r="E49" t="s">
        <v>28</v>
      </c>
      <c r="F49">
        <v>-61702195.170000002</v>
      </c>
    </row>
    <row r="50" spans="1:6" x14ac:dyDescent="0.25">
      <c r="A50">
        <v>2018</v>
      </c>
      <c r="B50">
        <v>3</v>
      </c>
      <c r="C50" t="s">
        <v>11</v>
      </c>
      <c r="D50">
        <v>300100007</v>
      </c>
      <c r="E50" t="s">
        <v>29</v>
      </c>
      <c r="F50">
        <v>3927343.79</v>
      </c>
    </row>
    <row r="51" spans="1:6" x14ac:dyDescent="0.25">
      <c r="A51">
        <v>2018</v>
      </c>
      <c r="B51">
        <v>3</v>
      </c>
      <c r="C51" t="s">
        <v>11</v>
      </c>
      <c r="D51">
        <v>300200002</v>
      </c>
      <c r="E51" t="s">
        <v>29</v>
      </c>
      <c r="F51">
        <v>-3927343.79</v>
      </c>
    </row>
    <row r="52" spans="1:6" x14ac:dyDescent="0.25">
      <c r="A52">
        <v>2018</v>
      </c>
      <c r="B52">
        <v>4</v>
      </c>
      <c r="C52" t="s">
        <v>6</v>
      </c>
      <c r="D52">
        <v>200200001</v>
      </c>
      <c r="E52" t="s">
        <v>24</v>
      </c>
      <c r="F52">
        <v>374780.15999999997</v>
      </c>
    </row>
    <row r="53" spans="1:6" x14ac:dyDescent="0.25">
      <c r="A53">
        <v>2018</v>
      </c>
      <c r="B53">
        <v>4</v>
      </c>
      <c r="C53" t="s">
        <v>6</v>
      </c>
      <c r="D53">
        <v>300100007</v>
      </c>
      <c r="E53" t="s">
        <v>24</v>
      </c>
      <c r="F53">
        <v>-374780.15999999997</v>
      </c>
    </row>
    <row r="54" spans="1:6" x14ac:dyDescent="0.25">
      <c r="A54">
        <v>2018</v>
      </c>
      <c r="B54">
        <v>4</v>
      </c>
      <c r="C54" t="s">
        <v>7</v>
      </c>
      <c r="D54">
        <v>100310001</v>
      </c>
      <c r="E54" t="s">
        <v>25</v>
      </c>
      <c r="F54">
        <v>-968987.24</v>
      </c>
    </row>
    <row r="55" spans="1:6" x14ac:dyDescent="0.25">
      <c r="A55">
        <v>2018</v>
      </c>
      <c r="B55">
        <v>4</v>
      </c>
      <c r="C55" t="s">
        <v>7</v>
      </c>
      <c r="D55">
        <v>300100007</v>
      </c>
      <c r="E55" t="s">
        <v>25</v>
      </c>
      <c r="F55">
        <v>968987.24</v>
      </c>
    </row>
    <row r="56" spans="1:6" x14ac:dyDescent="0.25">
      <c r="A56">
        <v>2018</v>
      </c>
      <c r="B56">
        <v>4</v>
      </c>
      <c r="C56" t="s">
        <v>8</v>
      </c>
      <c r="D56">
        <v>200200001</v>
      </c>
      <c r="E56" t="s">
        <v>26</v>
      </c>
      <c r="F56">
        <v>-153280844.36000001</v>
      </c>
    </row>
    <row r="57" spans="1:6" x14ac:dyDescent="0.25">
      <c r="A57">
        <v>2018</v>
      </c>
      <c r="B57">
        <v>4</v>
      </c>
      <c r="C57" t="s">
        <v>8</v>
      </c>
      <c r="D57">
        <v>300100007</v>
      </c>
      <c r="E57" t="s">
        <v>26</v>
      </c>
      <c r="F57">
        <v>153280844.36000001</v>
      </c>
    </row>
    <row r="58" spans="1:6" x14ac:dyDescent="0.25">
      <c r="A58">
        <v>2018</v>
      </c>
      <c r="B58">
        <v>4</v>
      </c>
      <c r="C58" t="s">
        <v>9</v>
      </c>
      <c r="D58">
        <v>100310001</v>
      </c>
      <c r="E58" t="s">
        <v>27</v>
      </c>
      <c r="F58">
        <v>-200</v>
      </c>
    </row>
    <row r="59" spans="1:6" x14ac:dyDescent="0.25">
      <c r="A59">
        <v>2018</v>
      </c>
      <c r="B59">
        <v>4</v>
      </c>
      <c r="C59" t="s">
        <v>9</v>
      </c>
      <c r="D59">
        <v>200200010</v>
      </c>
      <c r="E59" t="s">
        <v>27</v>
      </c>
      <c r="F59">
        <v>200</v>
      </c>
    </row>
    <row r="60" spans="1:6" x14ac:dyDescent="0.25">
      <c r="A60">
        <v>2018</v>
      </c>
      <c r="B60">
        <v>4</v>
      </c>
      <c r="C60" t="s">
        <v>10</v>
      </c>
      <c r="D60">
        <v>100310001</v>
      </c>
      <c r="E60" t="s">
        <v>28</v>
      </c>
      <c r="F60">
        <v>134817782.28</v>
      </c>
    </row>
    <row r="61" spans="1:6" x14ac:dyDescent="0.25">
      <c r="A61">
        <v>2018</v>
      </c>
      <c r="B61">
        <v>4</v>
      </c>
      <c r="C61" t="s">
        <v>10</v>
      </c>
      <c r="D61">
        <v>300100007</v>
      </c>
      <c r="E61" t="s">
        <v>28</v>
      </c>
      <c r="F61">
        <v>-134817782.28</v>
      </c>
    </row>
    <row r="62" spans="1:6" x14ac:dyDescent="0.25">
      <c r="A62">
        <v>2018</v>
      </c>
      <c r="B62">
        <v>4</v>
      </c>
      <c r="C62" t="s">
        <v>11</v>
      </c>
      <c r="D62">
        <v>300100007</v>
      </c>
      <c r="E62" t="s">
        <v>29</v>
      </c>
      <c r="F62">
        <v>3119657.48</v>
      </c>
    </row>
    <row r="63" spans="1:6" x14ac:dyDescent="0.25">
      <c r="A63">
        <v>2018</v>
      </c>
      <c r="B63">
        <v>4</v>
      </c>
      <c r="C63" t="s">
        <v>11</v>
      </c>
      <c r="D63">
        <v>300200002</v>
      </c>
      <c r="E63" t="s">
        <v>29</v>
      </c>
      <c r="F63">
        <v>-3119657.48</v>
      </c>
    </row>
    <row r="64" spans="1:6" x14ac:dyDescent="0.25">
      <c r="A64">
        <v>2018</v>
      </c>
      <c r="B64">
        <v>5</v>
      </c>
      <c r="C64" t="s">
        <v>6</v>
      </c>
      <c r="D64">
        <v>200200001</v>
      </c>
      <c r="E64" t="s">
        <v>24</v>
      </c>
      <c r="F64">
        <v>2911945.44</v>
      </c>
    </row>
    <row r="65" spans="1:6" x14ac:dyDescent="0.25">
      <c r="A65">
        <v>2018</v>
      </c>
      <c r="B65">
        <v>5</v>
      </c>
      <c r="C65" t="s">
        <v>6</v>
      </c>
      <c r="D65">
        <v>300100007</v>
      </c>
      <c r="E65" t="s">
        <v>24</v>
      </c>
      <c r="F65">
        <v>-2911945.44</v>
      </c>
    </row>
    <row r="66" spans="1:6" x14ac:dyDescent="0.25">
      <c r="A66">
        <v>2018</v>
      </c>
      <c r="B66">
        <v>5</v>
      </c>
      <c r="C66" t="s">
        <v>7</v>
      </c>
      <c r="D66">
        <v>100310001</v>
      </c>
      <c r="E66" t="s">
        <v>25</v>
      </c>
      <c r="F66">
        <v>-8798472.3399999999</v>
      </c>
    </row>
    <row r="67" spans="1:6" x14ac:dyDescent="0.25">
      <c r="A67">
        <v>2018</v>
      </c>
      <c r="B67">
        <v>5</v>
      </c>
      <c r="C67" t="s">
        <v>7</v>
      </c>
      <c r="D67">
        <v>300100007</v>
      </c>
      <c r="E67" t="s">
        <v>25</v>
      </c>
      <c r="F67">
        <v>8798472.3399999999</v>
      </c>
    </row>
    <row r="68" spans="1:6" x14ac:dyDescent="0.25">
      <c r="A68">
        <v>2018</v>
      </c>
      <c r="B68">
        <v>5</v>
      </c>
      <c r="C68" t="s">
        <v>8</v>
      </c>
      <c r="D68">
        <v>200200001</v>
      </c>
      <c r="E68" t="s">
        <v>26</v>
      </c>
      <c r="F68">
        <v>-112336337.34</v>
      </c>
    </row>
    <row r="69" spans="1:6" x14ac:dyDescent="0.25">
      <c r="A69">
        <v>2018</v>
      </c>
      <c r="B69">
        <v>5</v>
      </c>
      <c r="C69" t="s">
        <v>8</v>
      </c>
      <c r="D69">
        <v>300100007</v>
      </c>
      <c r="E69" t="s">
        <v>26</v>
      </c>
      <c r="F69">
        <v>112336337.34</v>
      </c>
    </row>
    <row r="70" spans="1:6" x14ac:dyDescent="0.25">
      <c r="A70">
        <v>2018</v>
      </c>
      <c r="B70">
        <v>5</v>
      </c>
      <c r="C70" t="s">
        <v>9</v>
      </c>
      <c r="D70">
        <v>100310001</v>
      </c>
      <c r="E70" t="s">
        <v>27</v>
      </c>
      <c r="F70">
        <v>-4</v>
      </c>
    </row>
    <row r="71" spans="1:6" x14ac:dyDescent="0.25">
      <c r="A71">
        <v>2018</v>
      </c>
      <c r="B71">
        <v>5</v>
      </c>
      <c r="C71" t="s">
        <v>9</v>
      </c>
      <c r="D71">
        <v>200200010</v>
      </c>
      <c r="E71" t="s">
        <v>27</v>
      </c>
      <c r="F71">
        <v>4</v>
      </c>
    </row>
    <row r="72" spans="1:6" x14ac:dyDescent="0.25">
      <c r="A72">
        <v>2018</v>
      </c>
      <c r="B72">
        <v>5</v>
      </c>
      <c r="C72" t="s">
        <v>10</v>
      </c>
      <c r="D72">
        <v>100310001</v>
      </c>
      <c r="E72" t="s">
        <v>28</v>
      </c>
      <c r="F72">
        <v>203877651.61000001</v>
      </c>
    </row>
    <row r="73" spans="1:6" x14ac:dyDescent="0.25">
      <c r="A73">
        <v>2018</v>
      </c>
      <c r="B73">
        <v>5</v>
      </c>
      <c r="C73" t="s">
        <v>10</v>
      </c>
      <c r="D73">
        <v>300100007</v>
      </c>
      <c r="E73" t="s">
        <v>28</v>
      </c>
      <c r="F73">
        <v>-203877651.61000001</v>
      </c>
    </row>
    <row r="74" spans="1:6" x14ac:dyDescent="0.25">
      <c r="A74">
        <v>2018</v>
      </c>
      <c r="B74">
        <v>5</v>
      </c>
      <c r="C74" t="s">
        <v>11</v>
      </c>
      <c r="D74">
        <v>300100007</v>
      </c>
      <c r="E74" t="s">
        <v>29</v>
      </c>
      <c r="F74">
        <v>3108638.1</v>
      </c>
    </row>
    <row r="75" spans="1:6" x14ac:dyDescent="0.25">
      <c r="A75">
        <v>2018</v>
      </c>
      <c r="B75">
        <v>5</v>
      </c>
      <c r="C75" t="s">
        <v>11</v>
      </c>
      <c r="D75">
        <v>300200002</v>
      </c>
      <c r="E75" t="s">
        <v>29</v>
      </c>
      <c r="F75">
        <v>-3108638.1</v>
      </c>
    </row>
    <row r="76" spans="1:6" x14ac:dyDescent="0.25">
      <c r="A76">
        <v>2018</v>
      </c>
      <c r="B76">
        <v>6</v>
      </c>
      <c r="C76" t="s">
        <v>6</v>
      </c>
      <c r="D76">
        <v>200200001</v>
      </c>
      <c r="E76" t="s">
        <v>24</v>
      </c>
      <c r="F76">
        <v>993851.45</v>
      </c>
    </row>
    <row r="77" spans="1:6" x14ac:dyDescent="0.25">
      <c r="A77">
        <v>2018</v>
      </c>
      <c r="B77">
        <v>6</v>
      </c>
      <c r="C77" t="s">
        <v>6</v>
      </c>
      <c r="D77">
        <v>300100007</v>
      </c>
      <c r="E77" t="s">
        <v>24</v>
      </c>
      <c r="F77">
        <v>-993851.45</v>
      </c>
    </row>
    <row r="78" spans="1:6" x14ac:dyDescent="0.25">
      <c r="A78">
        <v>2018</v>
      </c>
      <c r="B78">
        <v>6</v>
      </c>
      <c r="C78" t="s">
        <v>7</v>
      </c>
      <c r="D78">
        <v>100310001</v>
      </c>
      <c r="E78" t="s">
        <v>25</v>
      </c>
      <c r="F78">
        <v>-1924763.88</v>
      </c>
    </row>
    <row r="79" spans="1:6" x14ac:dyDescent="0.25">
      <c r="A79">
        <v>2018</v>
      </c>
      <c r="B79">
        <v>6</v>
      </c>
      <c r="C79" t="s">
        <v>7</v>
      </c>
      <c r="D79">
        <v>300100007</v>
      </c>
      <c r="E79" t="s">
        <v>25</v>
      </c>
      <c r="F79">
        <v>1924763.88</v>
      </c>
    </row>
    <row r="80" spans="1:6" x14ac:dyDescent="0.25">
      <c r="A80">
        <v>2018</v>
      </c>
      <c r="B80">
        <v>6</v>
      </c>
      <c r="C80" t="s">
        <v>17</v>
      </c>
      <c r="D80">
        <v>100310001</v>
      </c>
      <c r="E80" t="s">
        <v>30</v>
      </c>
      <c r="F80">
        <v>13800</v>
      </c>
    </row>
    <row r="81" spans="1:6" x14ac:dyDescent="0.25">
      <c r="A81">
        <v>2018</v>
      </c>
      <c r="B81">
        <v>6</v>
      </c>
      <c r="C81" t="s">
        <v>17</v>
      </c>
      <c r="D81">
        <v>300100007</v>
      </c>
      <c r="E81" t="s">
        <v>30</v>
      </c>
      <c r="F81">
        <v>-13800</v>
      </c>
    </row>
    <row r="82" spans="1:6" x14ac:dyDescent="0.25">
      <c r="A82">
        <v>2018</v>
      </c>
      <c r="B82">
        <v>6</v>
      </c>
      <c r="C82" t="s">
        <v>8</v>
      </c>
      <c r="D82">
        <v>200200001</v>
      </c>
      <c r="E82" t="s">
        <v>26</v>
      </c>
      <c r="F82">
        <v>-65985815.270000003</v>
      </c>
    </row>
    <row r="83" spans="1:6" x14ac:dyDescent="0.25">
      <c r="A83">
        <v>2018</v>
      </c>
      <c r="B83">
        <v>6</v>
      </c>
      <c r="C83" t="s">
        <v>8</v>
      </c>
      <c r="D83">
        <v>300100007</v>
      </c>
      <c r="E83" t="s">
        <v>26</v>
      </c>
      <c r="F83">
        <v>65985815.270000003</v>
      </c>
    </row>
    <row r="84" spans="1:6" x14ac:dyDescent="0.25">
      <c r="A84">
        <v>2018</v>
      </c>
      <c r="B84">
        <v>6</v>
      </c>
      <c r="C84" t="s">
        <v>15</v>
      </c>
      <c r="D84">
        <v>200200001</v>
      </c>
      <c r="E84" t="s">
        <v>33</v>
      </c>
      <c r="F84">
        <v>-3888</v>
      </c>
    </row>
    <row r="85" spans="1:6" x14ac:dyDescent="0.25">
      <c r="A85">
        <v>2018</v>
      </c>
      <c r="B85">
        <v>6</v>
      </c>
      <c r="C85" t="s">
        <v>15</v>
      </c>
      <c r="D85">
        <v>300100007</v>
      </c>
      <c r="E85" t="s">
        <v>33</v>
      </c>
      <c r="F85">
        <v>3888</v>
      </c>
    </row>
    <row r="86" spans="1:6" x14ac:dyDescent="0.25">
      <c r="A86">
        <v>2018</v>
      </c>
      <c r="B86">
        <v>6</v>
      </c>
      <c r="C86" t="s">
        <v>9</v>
      </c>
      <c r="D86">
        <v>100310001</v>
      </c>
      <c r="E86" t="s">
        <v>27</v>
      </c>
      <c r="F86">
        <v>-139883.22</v>
      </c>
    </row>
    <row r="87" spans="1:6" x14ac:dyDescent="0.25">
      <c r="A87">
        <v>2018</v>
      </c>
      <c r="B87">
        <v>6</v>
      </c>
      <c r="C87" t="s">
        <v>9</v>
      </c>
      <c r="D87">
        <v>200200010</v>
      </c>
      <c r="E87" t="s">
        <v>27</v>
      </c>
      <c r="F87">
        <v>10835</v>
      </c>
    </row>
    <row r="88" spans="1:6" x14ac:dyDescent="0.25">
      <c r="A88">
        <v>2018</v>
      </c>
      <c r="B88">
        <v>6</v>
      </c>
      <c r="C88" t="s">
        <v>9</v>
      </c>
      <c r="D88">
        <v>300100007</v>
      </c>
      <c r="E88" t="s">
        <v>27</v>
      </c>
      <c r="F88">
        <v>129048.22</v>
      </c>
    </row>
    <row r="89" spans="1:6" x14ac:dyDescent="0.25">
      <c r="A89">
        <v>2018</v>
      </c>
      <c r="B89">
        <v>6</v>
      </c>
      <c r="C89" t="s">
        <v>10</v>
      </c>
      <c r="D89">
        <v>100310001</v>
      </c>
      <c r="E89" t="s">
        <v>28</v>
      </c>
      <c r="F89">
        <v>183869609.84</v>
      </c>
    </row>
    <row r="90" spans="1:6" x14ac:dyDescent="0.25">
      <c r="A90">
        <v>2018</v>
      </c>
      <c r="B90">
        <v>6</v>
      </c>
      <c r="C90" t="s">
        <v>10</v>
      </c>
      <c r="D90">
        <v>300100007</v>
      </c>
      <c r="E90" t="s">
        <v>28</v>
      </c>
      <c r="F90">
        <v>-183869609.84</v>
      </c>
    </row>
    <row r="91" spans="1:6" x14ac:dyDescent="0.25">
      <c r="A91">
        <v>2018</v>
      </c>
      <c r="B91">
        <v>6</v>
      </c>
      <c r="C91" t="s">
        <v>11</v>
      </c>
      <c r="D91">
        <v>300100007</v>
      </c>
      <c r="E91" t="s">
        <v>29</v>
      </c>
      <c r="F91">
        <v>2700185.09</v>
      </c>
    </row>
    <row r="92" spans="1:6" x14ac:dyDescent="0.25">
      <c r="A92">
        <v>2018</v>
      </c>
      <c r="B92">
        <v>6</v>
      </c>
      <c r="C92" t="s">
        <v>11</v>
      </c>
      <c r="D92">
        <v>300200002</v>
      </c>
      <c r="E92" t="s">
        <v>29</v>
      </c>
      <c r="F92">
        <v>-2700185.09</v>
      </c>
    </row>
    <row r="93" spans="1:6" x14ac:dyDescent="0.25">
      <c r="A93">
        <v>2018</v>
      </c>
      <c r="B93">
        <v>7</v>
      </c>
      <c r="C93" t="s">
        <v>6</v>
      </c>
      <c r="D93">
        <v>200200001</v>
      </c>
      <c r="E93" t="s">
        <v>24</v>
      </c>
      <c r="F93">
        <v>798760</v>
      </c>
    </row>
    <row r="94" spans="1:6" x14ac:dyDescent="0.25">
      <c r="A94">
        <v>2018</v>
      </c>
      <c r="B94">
        <v>7</v>
      </c>
      <c r="C94" t="s">
        <v>6</v>
      </c>
      <c r="D94">
        <v>300100007</v>
      </c>
      <c r="E94" t="s">
        <v>24</v>
      </c>
      <c r="F94">
        <v>-798760</v>
      </c>
    </row>
    <row r="95" spans="1:6" x14ac:dyDescent="0.25">
      <c r="A95">
        <v>2018</v>
      </c>
      <c r="B95">
        <v>7</v>
      </c>
      <c r="C95" t="s">
        <v>7</v>
      </c>
      <c r="D95">
        <v>100310001</v>
      </c>
      <c r="E95" t="s">
        <v>25</v>
      </c>
      <c r="F95">
        <v>-2243734</v>
      </c>
    </row>
    <row r="96" spans="1:6" x14ac:dyDescent="0.25">
      <c r="A96">
        <v>2018</v>
      </c>
      <c r="B96">
        <v>7</v>
      </c>
      <c r="C96" t="s">
        <v>7</v>
      </c>
      <c r="D96">
        <v>300100007</v>
      </c>
      <c r="E96" t="s">
        <v>25</v>
      </c>
      <c r="F96">
        <v>2243734</v>
      </c>
    </row>
    <row r="97" spans="1:6" x14ac:dyDescent="0.25">
      <c r="A97">
        <v>2018</v>
      </c>
      <c r="B97">
        <v>7</v>
      </c>
      <c r="C97" t="s">
        <v>8</v>
      </c>
      <c r="D97">
        <v>200200001</v>
      </c>
      <c r="E97" t="s">
        <v>26</v>
      </c>
      <c r="F97">
        <v>-15420556.810000001</v>
      </c>
    </row>
    <row r="98" spans="1:6" x14ac:dyDescent="0.25">
      <c r="A98">
        <v>2018</v>
      </c>
      <c r="B98">
        <v>7</v>
      </c>
      <c r="C98" t="s">
        <v>8</v>
      </c>
      <c r="D98">
        <v>300100007</v>
      </c>
      <c r="E98" t="s">
        <v>26</v>
      </c>
      <c r="F98">
        <v>15420556.810000001</v>
      </c>
    </row>
    <row r="99" spans="1:6" x14ac:dyDescent="0.25">
      <c r="A99">
        <v>2018</v>
      </c>
      <c r="B99">
        <v>7</v>
      </c>
      <c r="C99" t="s">
        <v>9</v>
      </c>
      <c r="D99">
        <v>100310001</v>
      </c>
      <c r="E99" t="s">
        <v>27</v>
      </c>
      <c r="F99">
        <v>-168857.28</v>
      </c>
    </row>
    <row r="100" spans="1:6" x14ac:dyDescent="0.25">
      <c r="A100">
        <v>2018</v>
      </c>
      <c r="B100">
        <v>7</v>
      </c>
      <c r="C100" t="s">
        <v>9</v>
      </c>
      <c r="D100">
        <v>200200010</v>
      </c>
      <c r="E100" t="s">
        <v>27</v>
      </c>
      <c r="F100">
        <v>90154.28</v>
      </c>
    </row>
    <row r="101" spans="1:6" x14ac:dyDescent="0.25">
      <c r="A101">
        <v>2018</v>
      </c>
      <c r="B101">
        <v>7</v>
      </c>
      <c r="C101" t="s">
        <v>9</v>
      </c>
      <c r="D101">
        <v>300100007</v>
      </c>
      <c r="E101" t="s">
        <v>27</v>
      </c>
      <c r="F101">
        <v>78703</v>
      </c>
    </row>
    <row r="102" spans="1:6" x14ac:dyDescent="0.25">
      <c r="A102">
        <v>2018</v>
      </c>
      <c r="B102">
        <v>7</v>
      </c>
      <c r="C102" t="s">
        <v>10</v>
      </c>
      <c r="D102">
        <v>100310001</v>
      </c>
      <c r="E102" t="s">
        <v>28</v>
      </c>
      <c r="F102">
        <v>40540134.960000001</v>
      </c>
    </row>
    <row r="103" spans="1:6" x14ac:dyDescent="0.25">
      <c r="A103">
        <v>2018</v>
      </c>
      <c r="B103">
        <v>7</v>
      </c>
      <c r="C103" t="s">
        <v>10</v>
      </c>
      <c r="D103">
        <v>300100007</v>
      </c>
      <c r="E103" t="s">
        <v>28</v>
      </c>
      <c r="F103">
        <v>-40540134.960000001</v>
      </c>
    </row>
    <row r="104" spans="1:6" x14ac:dyDescent="0.25">
      <c r="A104">
        <v>2018</v>
      </c>
      <c r="B104">
        <v>7</v>
      </c>
      <c r="C104" t="s">
        <v>11</v>
      </c>
      <c r="D104">
        <v>300100007</v>
      </c>
      <c r="E104" t="s">
        <v>29</v>
      </c>
      <c r="F104">
        <v>1227233.24</v>
      </c>
    </row>
    <row r="105" spans="1:6" x14ac:dyDescent="0.25">
      <c r="A105">
        <v>2018</v>
      </c>
      <c r="B105">
        <v>7</v>
      </c>
      <c r="C105" t="s">
        <v>11</v>
      </c>
      <c r="D105">
        <v>300200002</v>
      </c>
      <c r="E105" t="s">
        <v>29</v>
      </c>
      <c r="F105">
        <v>-1227233.24</v>
      </c>
    </row>
    <row r="106" spans="1:6" x14ac:dyDescent="0.25">
      <c r="A106">
        <v>2018</v>
      </c>
      <c r="B106">
        <v>8</v>
      </c>
      <c r="C106" t="s">
        <v>6</v>
      </c>
      <c r="D106">
        <v>200200001</v>
      </c>
      <c r="E106" t="s">
        <v>24</v>
      </c>
      <c r="F106">
        <v>89095.11</v>
      </c>
    </row>
    <row r="107" spans="1:6" x14ac:dyDescent="0.25">
      <c r="A107">
        <v>2018</v>
      </c>
      <c r="B107">
        <v>8</v>
      </c>
      <c r="C107" t="s">
        <v>6</v>
      </c>
      <c r="D107">
        <v>300100007</v>
      </c>
      <c r="E107" t="s">
        <v>24</v>
      </c>
      <c r="F107">
        <v>-89095.11</v>
      </c>
    </row>
    <row r="108" spans="1:6" x14ac:dyDescent="0.25">
      <c r="A108">
        <v>2018</v>
      </c>
      <c r="B108">
        <v>8</v>
      </c>
      <c r="C108" t="s">
        <v>7</v>
      </c>
      <c r="D108">
        <v>100310001</v>
      </c>
      <c r="E108" t="s">
        <v>25</v>
      </c>
      <c r="F108">
        <v>-172520.3</v>
      </c>
    </row>
    <row r="109" spans="1:6" x14ac:dyDescent="0.25">
      <c r="A109">
        <v>2018</v>
      </c>
      <c r="B109">
        <v>8</v>
      </c>
      <c r="C109" t="s">
        <v>7</v>
      </c>
      <c r="D109">
        <v>300100007</v>
      </c>
      <c r="E109" t="s">
        <v>25</v>
      </c>
      <c r="F109">
        <v>172520.3</v>
      </c>
    </row>
    <row r="110" spans="1:6" x14ac:dyDescent="0.25">
      <c r="A110">
        <v>2018</v>
      </c>
      <c r="B110">
        <v>8</v>
      </c>
      <c r="C110" t="s">
        <v>17</v>
      </c>
      <c r="D110">
        <v>100310001</v>
      </c>
      <c r="E110" t="s">
        <v>30</v>
      </c>
      <c r="F110">
        <v>4500</v>
      </c>
    </row>
    <row r="111" spans="1:6" x14ac:dyDescent="0.25">
      <c r="A111">
        <v>2018</v>
      </c>
      <c r="B111">
        <v>8</v>
      </c>
      <c r="C111" t="s">
        <v>17</v>
      </c>
      <c r="D111">
        <v>300100007</v>
      </c>
      <c r="E111" t="s">
        <v>30</v>
      </c>
      <c r="F111">
        <v>-4500</v>
      </c>
    </row>
    <row r="112" spans="1:6" x14ac:dyDescent="0.25">
      <c r="A112">
        <v>2018</v>
      </c>
      <c r="B112">
        <v>8</v>
      </c>
      <c r="C112" t="s">
        <v>8</v>
      </c>
      <c r="D112">
        <v>200200001</v>
      </c>
      <c r="E112" t="s">
        <v>26</v>
      </c>
      <c r="F112">
        <v>-20639991.760000002</v>
      </c>
    </row>
    <row r="113" spans="1:6" x14ac:dyDescent="0.25">
      <c r="A113">
        <v>2018</v>
      </c>
      <c r="B113">
        <v>8</v>
      </c>
      <c r="C113" t="s">
        <v>8</v>
      </c>
      <c r="D113">
        <v>300100007</v>
      </c>
      <c r="E113" t="s">
        <v>26</v>
      </c>
      <c r="F113">
        <v>20639991.760000002</v>
      </c>
    </row>
    <row r="114" spans="1:6" x14ac:dyDescent="0.25">
      <c r="A114">
        <v>2018</v>
      </c>
      <c r="B114">
        <v>8</v>
      </c>
      <c r="C114" t="s">
        <v>9</v>
      </c>
      <c r="D114">
        <v>100310001</v>
      </c>
      <c r="E114" t="s">
        <v>27</v>
      </c>
      <c r="F114">
        <v>-130721.99</v>
      </c>
    </row>
    <row r="115" spans="1:6" x14ac:dyDescent="0.25">
      <c r="A115">
        <v>2018</v>
      </c>
      <c r="B115">
        <v>8</v>
      </c>
      <c r="C115" t="s">
        <v>9</v>
      </c>
      <c r="D115">
        <v>200200010</v>
      </c>
      <c r="E115" t="s">
        <v>27</v>
      </c>
      <c r="F115">
        <v>130721.99</v>
      </c>
    </row>
    <row r="116" spans="1:6" x14ac:dyDescent="0.25">
      <c r="A116">
        <v>2018</v>
      </c>
      <c r="B116">
        <v>8</v>
      </c>
      <c r="C116" t="s">
        <v>10</v>
      </c>
      <c r="D116">
        <v>100310001</v>
      </c>
      <c r="E116" t="s">
        <v>28</v>
      </c>
      <c r="F116">
        <v>22383075.93</v>
      </c>
    </row>
    <row r="117" spans="1:6" x14ac:dyDescent="0.25">
      <c r="A117">
        <v>2018</v>
      </c>
      <c r="B117">
        <v>8</v>
      </c>
      <c r="C117" t="s">
        <v>10</v>
      </c>
      <c r="D117">
        <v>300100007</v>
      </c>
      <c r="E117" t="s">
        <v>28</v>
      </c>
      <c r="F117">
        <v>-22383075.93</v>
      </c>
    </row>
    <row r="118" spans="1:6" x14ac:dyDescent="0.25">
      <c r="A118">
        <v>2018</v>
      </c>
      <c r="B118">
        <v>8</v>
      </c>
      <c r="C118" t="s">
        <v>11</v>
      </c>
      <c r="D118">
        <v>300100007</v>
      </c>
      <c r="E118" t="s">
        <v>29</v>
      </c>
      <c r="F118">
        <v>1695817.88</v>
      </c>
    </row>
    <row r="119" spans="1:6" x14ac:dyDescent="0.25">
      <c r="A119">
        <v>2018</v>
      </c>
      <c r="B119">
        <v>8</v>
      </c>
      <c r="C119" t="s">
        <v>11</v>
      </c>
      <c r="D119">
        <v>300200002</v>
      </c>
      <c r="E119" t="s">
        <v>29</v>
      </c>
      <c r="F119">
        <v>-1695817.88</v>
      </c>
    </row>
    <row r="120" spans="1:6" x14ac:dyDescent="0.25">
      <c r="A120">
        <v>2018</v>
      </c>
      <c r="B120">
        <v>9</v>
      </c>
      <c r="C120" t="s">
        <v>6</v>
      </c>
      <c r="D120">
        <v>200200001</v>
      </c>
      <c r="E120" t="s">
        <v>24</v>
      </c>
      <c r="F120">
        <v>214454.52</v>
      </c>
    </row>
    <row r="121" spans="1:6" x14ac:dyDescent="0.25">
      <c r="A121">
        <v>2018</v>
      </c>
      <c r="B121">
        <v>9</v>
      </c>
      <c r="C121" t="s">
        <v>6</v>
      </c>
      <c r="D121">
        <v>300100007</v>
      </c>
      <c r="E121" t="s">
        <v>24</v>
      </c>
      <c r="F121">
        <v>-214454.52</v>
      </c>
    </row>
    <row r="122" spans="1:6" x14ac:dyDescent="0.25">
      <c r="A122">
        <v>2018</v>
      </c>
      <c r="B122">
        <v>9</v>
      </c>
      <c r="C122" t="s">
        <v>7</v>
      </c>
      <c r="D122">
        <v>100310001</v>
      </c>
      <c r="E122" t="s">
        <v>25</v>
      </c>
      <c r="F122">
        <v>-298040</v>
      </c>
    </row>
    <row r="123" spans="1:6" x14ac:dyDescent="0.25">
      <c r="A123">
        <v>2018</v>
      </c>
      <c r="B123">
        <v>9</v>
      </c>
      <c r="C123" t="s">
        <v>7</v>
      </c>
      <c r="D123">
        <v>300100007</v>
      </c>
      <c r="E123" t="s">
        <v>25</v>
      </c>
      <c r="F123">
        <v>298040</v>
      </c>
    </row>
    <row r="124" spans="1:6" x14ac:dyDescent="0.25">
      <c r="A124">
        <v>2018</v>
      </c>
      <c r="B124">
        <v>9</v>
      </c>
      <c r="C124" t="s">
        <v>8</v>
      </c>
      <c r="D124">
        <v>200200001</v>
      </c>
      <c r="E124" t="s">
        <v>26</v>
      </c>
      <c r="F124">
        <v>-17342843.379999999</v>
      </c>
    </row>
    <row r="125" spans="1:6" x14ac:dyDescent="0.25">
      <c r="A125">
        <v>2018</v>
      </c>
      <c r="B125">
        <v>9</v>
      </c>
      <c r="C125" t="s">
        <v>8</v>
      </c>
      <c r="D125">
        <v>300100007</v>
      </c>
      <c r="E125" t="s">
        <v>26</v>
      </c>
      <c r="F125">
        <v>17342843.379999999</v>
      </c>
    </row>
    <row r="126" spans="1:6" x14ac:dyDescent="0.25">
      <c r="A126">
        <v>2018</v>
      </c>
      <c r="B126">
        <v>9</v>
      </c>
      <c r="C126" t="s">
        <v>9</v>
      </c>
      <c r="D126">
        <v>100310001</v>
      </c>
      <c r="E126" t="s">
        <v>27</v>
      </c>
      <c r="F126">
        <v>-19431.88</v>
      </c>
    </row>
    <row r="127" spans="1:6" x14ac:dyDescent="0.25">
      <c r="A127">
        <v>2018</v>
      </c>
      <c r="B127">
        <v>9</v>
      </c>
      <c r="C127" t="s">
        <v>9</v>
      </c>
      <c r="D127">
        <v>200200010</v>
      </c>
      <c r="E127" t="s">
        <v>27</v>
      </c>
      <c r="F127">
        <v>1600</v>
      </c>
    </row>
    <row r="128" spans="1:6" x14ac:dyDescent="0.25">
      <c r="A128">
        <v>2018</v>
      </c>
      <c r="B128">
        <v>9</v>
      </c>
      <c r="C128" t="s">
        <v>9</v>
      </c>
      <c r="D128">
        <v>300100007</v>
      </c>
      <c r="E128" t="s">
        <v>27</v>
      </c>
      <c r="F128">
        <v>17831.88</v>
      </c>
    </row>
    <row r="129" spans="1:6" x14ac:dyDescent="0.25">
      <c r="A129">
        <v>2018</v>
      </c>
      <c r="B129">
        <v>9</v>
      </c>
      <c r="C129" t="s">
        <v>10</v>
      </c>
      <c r="D129">
        <v>100310001</v>
      </c>
      <c r="E129" t="s">
        <v>28</v>
      </c>
      <c r="F129">
        <v>28472897.34</v>
      </c>
    </row>
    <row r="130" spans="1:6" x14ac:dyDescent="0.25">
      <c r="A130">
        <v>2018</v>
      </c>
      <c r="B130">
        <v>9</v>
      </c>
      <c r="C130" t="s">
        <v>10</v>
      </c>
      <c r="D130">
        <v>300100007</v>
      </c>
      <c r="E130" t="s">
        <v>28</v>
      </c>
      <c r="F130">
        <v>-28472897.34</v>
      </c>
    </row>
    <row r="131" spans="1:6" x14ac:dyDescent="0.25">
      <c r="A131">
        <v>2018</v>
      </c>
      <c r="B131">
        <v>9</v>
      </c>
      <c r="C131" t="s">
        <v>11</v>
      </c>
      <c r="D131">
        <v>300100007</v>
      </c>
      <c r="E131" t="s">
        <v>29</v>
      </c>
      <c r="F131">
        <v>1395101.8</v>
      </c>
    </row>
    <row r="132" spans="1:6" x14ac:dyDescent="0.25">
      <c r="A132">
        <v>2018</v>
      </c>
      <c r="B132">
        <v>9</v>
      </c>
      <c r="C132" t="s">
        <v>11</v>
      </c>
      <c r="D132">
        <v>300200002</v>
      </c>
      <c r="E132" t="s">
        <v>29</v>
      </c>
      <c r="F132">
        <v>-1395101.8</v>
      </c>
    </row>
    <row r="133" spans="1:6" x14ac:dyDescent="0.25">
      <c r="A133">
        <v>2018</v>
      </c>
      <c r="B133">
        <v>10</v>
      </c>
      <c r="C133" t="s">
        <v>19</v>
      </c>
      <c r="D133">
        <v>100310001</v>
      </c>
      <c r="E133" t="s">
        <v>36</v>
      </c>
      <c r="F133">
        <v>16500</v>
      </c>
    </row>
    <row r="134" spans="1:6" x14ac:dyDescent="0.25">
      <c r="A134">
        <v>2018</v>
      </c>
      <c r="B134">
        <v>10</v>
      </c>
      <c r="C134" t="s">
        <v>19</v>
      </c>
      <c r="D134">
        <v>300100007</v>
      </c>
      <c r="E134" t="s">
        <v>36</v>
      </c>
      <c r="F134">
        <v>-16500</v>
      </c>
    </row>
    <row r="135" spans="1:6" x14ac:dyDescent="0.25">
      <c r="A135">
        <v>2018</v>
      </c>
      <c r="B135">
        <v>10</v>
      </c>
      <c r="C135" t="s">
        <v>20</v>
      </c>
      <c r="D135">
        <v>100310001</v>
      </c>
      <c r="E135" t="s">
        <v>37</v>
      </c>
      <c r="F135">
        <v>-16500</v>
      </c>
    </row>
    <row r="136" spans="1:6" x14ac:dyDescent="0.25">
      <c r="A136">
        <v>2018</v>
      </c>
      <c r="B136">
        <v>10</v>
      </c>
      <c r="C136" t="s">
        <v>20</v>
      </c>
      <c r="D136">
        <v>300100007</v>
      </c>
      <c r="E136" t="s">
        <v>37</v>
      </c>
      <c r="F136">
        <v>16500</v>
      </c>
    </row>
    <row r="137" spans="1:6" x14ac:dyDescent="0.25">
      <c r="A137">
        <v>2018</v>
      </c>
      <c r="B137">
        <v>10</v>
      </c>
      <c r="C137" t="s">
        <v>6</v>
      </c>
      <c r="D137">
        <v>200200001</v>
      </c>
      <c r="E137" t="s">
        <v>24</v>
      </c>
      <c r="F137">
        <v>216269.53</v>
      </c>
    </row>
    <row r="138" spans="1:6" x14ac:dyDescent="0.25">
      <c r="A138">
        <v>2018</v>
      </c>
      <c r="B138">
        <v>10</v>
      </c>
      <c r="C138" t="s">
        <v>6</v>
      </c>
      <c r="D138">
        <v>300100007</v>
      </c>
      <c r="E138" t="s">
        <v>24</v>
      </c>
      <c r="F138">
        <v>-216269.53</v>
      </c>
    </row>
    <row r="139" spans="1:6" x14ac:dyDescent="0.25">
      <c r="A139">
        <v>2018</v>
      </c>
      <c r="B139">
        <v>10</v>
      </c>
      <c r="C139" t="s">
        <v>7</v>
      </c>
      <c r="D139">
        <v>100310001</v>
      </c>
      <c r="E139" t="s">
        <v>25</v>
      </c>
      <c r="F139">
        <v>-1163238.02</v>
      </c>
    </row>
    <row r="140" spans="1:6" x14ac:dyDescent="0.25">
      <c r="A140">
        <v>2018</v>
      </c>
      <c r="B140">
        <v>10</v>
      </c>
      <c r="C140" t="s">
        <v>7</v>
      </c>
      <c r="D140">
        <v>300100007</v>
      </c>
      <c r="E140" t="s">
        <v>25</v>
      </c>
      <c r="F140">
        <v>1163238.02</v>
      </c>
    </row>
    <row r="141" spans="1:6" x14ac:dyDescent="0.25">
      <c r="A141">
        <v>2018</v>
      </c>
      <c r="B141">
        <v>10</v>
      </c>
      <c r="C141" t="s">
        <v>8</v>
      </c>
      <c r="D141">
        <v>200200001</v>
      </c>
      <c r="E141" t="s">
        <v>26</v>
      </c>
      <c r="F141">
        <v>-13097126.439999999</v>
      </c>
    </row>
    <row r="142" spans="1:6" x14ac:dyDescent="0.25">
      <c r="A142">
        <v>2018</v>
      </c>
      <c r="B142">
        <v>10</v>
      </c>
      <c r="C142" t="s">
        <v>8</v>
      </c>
      <c r="D142">
        <v>300100007</v>
      </c>
      <c r="E142" t="s">
        <v>26</v>
      </c>
      <c r="F142">
        <v>13097126.439999999</v>
      </c>
    </row>
    <row r="143" spans="1:6" x14ac:dyDescent="0.25">
      <c r="A143">
        <v>2018</v>
      </c>
      <c r="B143">
        <v>10</v>
      </c>
      <c r="C143" t="s">
        <v>10</v>
      </c>
      <c r="D143">
        <v>100310001</v>
      </c>
      <c r="E143" t="s">
        <v>28</v>
      </c>
      <c r="F143">
        <v>21449994.670000002</v>
      </c>
    </row>
    <row r="144" spans="1:6" x14ac:dyDescent="0.25">
      <c r="A144">
        <v>2018</v>
      </c>
      <c r="B144">
        <v>10</v>
      </c>
      <c r="C144" t="s">
        <v>10</v>
      </c>
      <c r="D144">
        <v>300100007</v>
      </c>
      <c r="E144" t="s">
        <v>28</v>
      </c>
      <c r="F144">
        <v>-21449994.670000002</v>
      </c>
    </row>
    <row r="145" spans="1:6" x14ac:dyDescent="0.25">
      <c r="A145">
        <v>2018</v>
      </c>
      <c r="B145">
        <v>10</v>
      </c>
      <c r="C145" t="s">
        <v>11</v>
      </c>
      <c r="D145">
        <v>300100007</v>
      </c>
      <c r="E145" t="s">
        <v>29</v>
      </c>
      <c r="F145">
        <v>1111242.3999999999</v>
      </c>
    </row>
    <row r="146" spans="1:6" x14ac:dyDescent="0.25">
      <c r="A146">
        <v>2018</v>
      </c>
      <c r="B146">
        <v>10</v>
      </c>
      <c r="C146" t="s">
        <v>11</v>
      </c>
      <c r="D146">
        <v>300200002</v>
      </c>
      <c r="E146" t="s">
        <v>29</v>
      </c>
      <c r="F146">
        <v>-1111242.3999999999</v>
      </c>
    </row>
    <row r="147" spans="1:6" x14ac:dyDescent="0.25">
      <c r="A147">
        <v>2018</v>
      </c>
      <c r="B147">
        <v>11</v>
      </c>
      <c r="C147" t="s">
        <v>6</v>
      </c>
      <c r="D147">
        <v>200200001</v>
      </c>
      <c r="E147" t="s">
        <v>24</v>
      </c>
      <c r="F147">
        <v>604533</v>
      </c>
    </row>
    <row r="148" spans="1:6" x14ac:dyDescent="0.25">
      <c r="A148">
        <v>2018</v>
      </c>
      <c r="B148">
        <v>11</v>
      </c>
      <c r="C148" t="s">
        <v>6</v>
      </c>
      <c r="D148">
        <v>300100007</v>
      </c>
      <c r="E148" t="s">
        <v>24</v>
      </c>
      <c r="F148">
        <v>-604533</v>
      </c>
    </row>
    <row r="149" spans="1:6" x14ac:dyDescent="0.25">
      <c r="A149">
        <v>2018</v>
      </c>
      <c r="B149">
        <v>11</v>
      </c>
      <c r="C149" t="s">
        <v>7</v>
      </c>
      <c r="D149">
        <v>100310001</v>
      </c>
      <c r="E149" t="s">
        <v>25</v>
      </c>
      <c r="F149">
        <v>-218646</v>
      </c>
    </row>
    <row r="150" spans="1:6" x14ac:dyDescent="0.25">
      <c r="A150">
        <v>2018</v>
      </c>
      <c r="B150">
        <v>11</v>
      </c>
      <c r="C150" t="s">
        <v>7</v>
      </c>
      <c r="D150">
        <v>300100007</v>
      </c>
      <c r="E150" t="s">
        <v>25</v>
      </c>
      <c r="F150">
        <v>218646</v>
      </c>
    </row>
    <row r="151" spans="1:6" x14ac:dyDescent="0.25">
      <c r="A151">
        <v>2018</v>
      </c>
      <c r="B151">
        <v>11</v>
      </c>
      <c r="C151" t="s">
        <v>17</v>
      </c>
      <c r="D151">
        <v>100310001</v>
      </c>
      <c r="E151" t="s">
        <v>30</v>
      </c>
      <c r="F151">
        <v>4500</v>
      </c>
    </row>
    <row r="152" spans="1:6" x14ac:dyDescent="0.25">
      <c r="A152">
        <v>2018</v>
      </c>
      <c r="B152">
        <v>11</v>
      </c>
      <c r="C152" t="s">
        <v>17</v>
      </c>
      <c r="D152">
        <v>300100007</v>
      </c>
      <c r="E152" t="s">
        <v>30</v>
      </c>
      <c r="F152">
        <v>-4500</v>
      </c>
    </row>
    <row r="153" spans="1:6" x14ac:dyDescent="0.25">
      <c r="A153">
        <v>2018</v>
      </c>
      <c r="B153">
        <v>11</v>
      </c>
      <c r="C153" t="s">
        <v>8</v>
      </c>
      <c r="D153">
        <v>200200001</v>
      </c>
      <c r="E153" t="s">
        <v>26</v>
      </c>
      <c r="F153">
        <v>-24075492.870000001</v>
      </c>
    </row>
    <row r="154" spans="1:6" x14ac:dyDescent="0.25">
      <c r="A154">
        <v>2018</v>
      </c>
      <c r="B154">
        <v>11</v>
      </c>
      <c r="C154" t="s">
        <v>8</v>
      </c>
      <c r="D154">
        <v>300100007</v>
      </c>
      <c r="E154" t="s">
        <v>26</v>
      </c>
      <c r="F154">
        <v>24075492.870000001</v>
      </c>
    </row>
    <row r="155" spans="1:6" x14ac:dyDescent="0.25">
      <c r="A155">
        <v>2018</v>
      </c>
      <c r="B155">
        <v>11</v>
      </c>
      <c r="C155" t="s">
        <v>10</v>
      </c>
      <c r="D155">
        <v>100310001</v>
      </c>
      <c r="E155" t="s">
        <v>28</v>
      </c>
      <c r="F155">
        <v>28480009.010000002</v>
      </c>
    </row>
    <row r="156" spans="1:6" x14ac:dyDescent="0.25">
      <c r="A156">
        <v>2018</v>
      </c>
      <c r="B156">
        <v>11</v>
      </c>
      <c r="C156" t="s">
        <v>10</v>
      </c>
      <c r="D156">
        <v>300100007</v>
      </c>
      <c r="E156" t="s">
        <v>28</v>
      </c>
      <c r="F156">
        <v>-28480009.010000002</v>
      </c>
    </row>
    <row r="157" spans="1:6" x14ac:dyDescent="0.25">
      <c r="A157">
        <v>2018</v>
      </c>
      <c r="B157">
        <v>12</v>
      </c>
      <c r="C157" t="s">
        <v>7</v>
      </c>
      <c r="D157">
        <v>100310001</v>
      </c>
      <c r="E157" t="s">
        <v>25</v>
      </c>
      <c r="F157">
        <v>-28725</v>
      </c>
    </row>
    <row r="158" spans="1:6" x14ac:dyDescent="0.25">
      <c r="A158">
        <v>2018</v>
      </c>
      <c r="B158">
        <v>12</v>
      </c>
      <c r="C158" t="s">
        <v>7</v>
      </c>
      <c r="D158">
        <v>300100007</v>
      </c>
      <c r="E158" t="s">
        <v>25</v>
      </c>
      <c r="F158">
        <v>28725</v>
      </c>
    </row>
    <row r="159" spans="1:6" x14ac:dyDescent="0.25">
      <c r="A159">
        <v>2018</v>
      </c>
      <c r="B159">
        <v>12</v>
      </c>
      <c r="C159" t="s">
        <v>8</v>
      </c>
      <c r="D159">
        <v>200200001</v>
      </c>
      <c r="E159" t="s">
        <v>26</v>
      </c>
      <c r="F159">
        <v>-10515909.689999999</v>
      </c>
    </row>
    <row r="160" spans="1:6" x14ac:dyDescent="0.25">
      <c r="A160">
        <v>2018</v>
      </c>
      <c r="B160">
        <v>12</v>
      </c>
      <c r="C160" t="s">
        <v>8</v>
      </c>
      <c r="D160">
        <v>300100007</v>
      </c>
      <c r="E160" t="s">
        <v>26</v>
      </c>
      <c r="F160">
        <v>10515909.689999999</v>
      </c>
    </row>
    <row r="161" spans="1:6" x14ac:dyDescent="0.25">
      <c r="A161">
        <v>2018</v>
      </c>
      <c r="B161">
        <v>12</v>
      </c>
      <c r="C161" t="s">
        <v>9</v>
      </c>
      <c r="D161">
        <v>100310001</v>
      </c>
      <c r="E161" t="s">
        <v>27</v>
      </c>
      <c r="F161">
        <v>-41200</v>
      </c>
    </row>
    <row r="162" spans="1:6" x14ac:dyDescent="0.25">
      <c r="A162">
        <v>2018</v>
      </c>
      <c r="B162">
        <v>12</v>
      </c>
      <c r="C162" t="s">
        <v>9</v>
      </c>
      <c r="D162">
        <v>200200010</v>
      </c>
      <c r="E162" t="s">
        <v>27</v>
      </c>
      <c r="F162">
        <v>41200</v>
      </c>
    </row>
    <row r="163" spans="1:6" x14ac:dyDescent="0.25">
      <c r="A163">
        <v>2018</v>
      </c>
      <c r="B163">
        <v>12</v>
      </c>
      <c r="C163" t="s">
        <v>10</v>
      </c>
      <c r="D163">
        <v>100310001</v>
      </c>
      <c r="E163" t="s">
        <v>28</v>
      </c>
      <c r="F163">
        <v>14151058.6</v>
      </c>
    </row>
    <row r="164" spans="1:6" x14ac:dyDescent="0.25">
      <c r="A164">
        <v>2018</v>
      </c>
      <c r="B164">
        <v>12</v>
      </c>
      <c r="C164" t="s">
        <v>10</v>
      </c>
      <c r="D164">
        <v>300100007</v>
      </c>
      <c r="E164" t="s">
        <v>28</v>
      </c>
      <c r="F164">
        <v>-14151058.6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9"/>
  <sheetViews>
    <sheetView workbookViewId="0">
      <selection activeCell="B4" sqref="B4"/>
    </sheetView>
  </sheetViews>
  <sheetFormatPr defaultRowHeight="15" x14ac:dyDescent="0.25"/>
  <cols>
    <col min="1" max="1" width="14" bestFit="1" customWidth="1"/>
    <col min="2" max="2" width="16.140625" bestFit="1" customWidth="1"/>
    <col min="3" max="3" width="18.7109375" bestFit="1" customWidth="1"/>
    <col min="4" max="4" width="38.28515625" bestFit="1" customWidth="1"/>
    <col min="5" max="5" width="30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21</v>
      </c>
      <c r="E1" t="s">
        <v>3</v>
      </c>
    </row>
    <row r="2" spans="1:5" x14ac:dyDescent="0.25">
      <c r="A2">
        <v>2018</v>
      </c>
      <c r="B2">
        <v>1</v>
      </c>
      <c r="C2" t="s">
        <v>4</v>
      </c>
      <c r="D2" t="s">
        <v>22</v>
      </c>
      <c r="E2">
        <v>59315</v>
      </c>
    </row>
    <row r="3" spans="1:5" x14ac:dyDescent="0.25">
      <c r="A3">
        <v>2018</v>
      </c>
      <c r="B3">
        <v>1</v>
      </c>
      <c r="C3" t="s">
        <v>5</v>
      </c>
      <c r="D3" t="s">
        <v>23</v>
      </c>
      <c r="E3">
        <v>-22950</v>
      </c>
    </row>
    <row r="4" spans="1:5" x14ac:dyDescent="0.25">
      <c r="A4">
        <v>2018</v>
      </c>
      <c r="B4">
        <v>1</v>
      </c>
      <c r="C4" t="s">
        <v>6</v>
      </c>
      <c r="D4" t="s">
        <v>24</v>
      </c>
      <c r="E4">
        <v>-704540.81</v>
      </c>
    </row>
    <row r="5" spans="1:5" x14ac:dyDescent="0.25">
      <c r="A5">
        <v>2018</v>
      </c>
      <c r="B5">
        <v>1</v>
      </c>
      <c r="C5" t="s">
        <v>7</v>
      </c>
      <c r="D5" t="s">
        <v>25</v>
      </c>
      <c r="E5">
        <v>2663168.7599999998</v>
      </c>
    </row>
    <row r="6" spans="1:5" x14ac:dyDescent="0.25">
      <c r="A6">
        <v>2018</v>
      </c>
      <c r="B6">
        <v>1</v>
      </c>
      <c r="C6" t="s">
        <v>8</v>
      </c>
      <c r="D6" t="s">
        <v>26</v>
      </c>
      <c r="E6">
        <v>71708394.540000007</v>
      </c>
    </row>
    <row r="7" spans="1:5" x14ac:dyDescent="0.25">
      <c r="A7">
        <v>2018</v>
      </c>
      <c r="B7">
        <v>1</v>
      </c>
      <c r="C7" t="s">
        <v>9</v>
      </c>
      <c r="D7" t="s">
        <v>27</v>
      </c>
      <c r="E7">
        <v>53635</v>
      </c>
    </row>
    <row r="8" spans="1:5" x14ac:dyDescent="0.25">
      <c r="A8">
        <v>2018</v>
      </c>
      <c r="B8">
        <v>1</v>
      </c>
      <c r="C8" t="s">
        <v>10</v>
      </c>
      <c r="D8" t="s">
        <v>28</v>
      </c>
      <c r="E8">
        <v>-52515819.509999998</v>
      </c>
    </row>
    <row r="9" spans="1:5" x14ac:dyDescent="0.25">
      <c r="A9">
        <v>2018</v>
      </c>
      <c r="B9">
        <v>1</v>
      </c>
      <c r="C9" t="s">
        <v>11</v>
      </c>
      <c r="D9" t="s">
        <v>29</v>
      </c>
      <c r="E9">
        <v>1352049.04</v>
      </c>
    </row>
    <row r="10" spans="1:5" x14ac:dyDescent="0.25">
      <c r="A10">
        <v>2018</v>
      </c>
      <c r="B10">
        <v>2</v>
      </c>
      <c r="C10" t="s">
        <v>4</v>
      </c>
      <c r="D10" t="s">
        <v>22</v>
      </c>
      <c r="E10">
        <v>50837</v>
      </c>
    </row>
    <row r="11" spans="1:5" x14ac:dyDescent="0.25">
      <c r="A11">
        <v>2018</v>
      </c>
      <c r="B11">
        <v>2</v>
      </c>
      <c r="C11" t="s">
        <v>12</v>
      </c>
      <c r="D11" t="s">
        <v>30</v>
      </c>
      <c r="E11">
        <v>-8698</v>
      </c>
    </row>
    <row r="12" spans="1:5" x14ac:dyDescent="0.25">
      <c r="A12">
        <v>2018</v>
      </c>
      <c r="B12">
        <v>2</v>
      </c>
      <c r="C12" t="s">
        <v>13</v>
      </c>
      <c r="D12" t="s">
        <v>31</v>
      </c>
      <c r="E12">
        <v>8698</v>
      </c>
    </row>
    <row r="13" spans="1:5" x14ac:dyDescent="0.25">
      <c r="A13">
        <v>2018</v>
      </c>
      <c r="B13">
        <v>2</v>
      </c>
      <c r="C13" t="s">
        <v>6</v>
      </c>
      <c r="D13" t="s">
        <v>24</v>
      </c>
      <c r="E13">
        <v>-815743.56</v>
      </c>
    </row>
    <row r="14" spans="1:5" x14ac:dyDescent="0.25">
      <c r="A14">
        <v>2018</v>
      </c>
      <c r="B14">
        <v>2</v>
      </c>
      <c r="C14" t="s">
        <v>7</v>
      </c>
      <c r="D14" t="s">
        <v>25</v>
      </c>
      <c r="E14">
        <v>273830</v>
      </c>
    </row>
    <row r="15" spans="1:5" x14ac:dyDescent="0.25">
      <c r="A15">
        <v>2018</v>
      </c>
      <c r="B15">
        <v>2</v>
      </c>
      <c r="C15" t="s">
        <v>8</v>
      </c>
      <c r="D15" t="s">
        <v>26</v>
      </c>
      <c r="E15">
        <v>90819128.430000007</v>
      </c>
    </row>
    <row r="16" spans="1:5" x14ac:dyDescent="0.25">
      <c r="A16">
        <v>2018</v>
      </c>
      <c r="B16">
        <v>2</v>
      </c>
      <c r="C16" t="s">
        <v>14</v>
      </c>
      <c r="D16" t="s">
        <v>32</v>
      </c>
      <c r="E16">
        <v>-153615</v>
      </c>
    </row>
    <row r="17" spans="1:5" x14ac:dyDescent="0.25">
      <c r="A17">
        <v>2018</v>
      </c>
      <c r="B17">
        <v>2</v>
      </c>
      <c r="C17" t="s">
        <v>15</v>
      </c>
      <c r="D17" t="s">
        <v>33</v>
      </c>
      <c r="E17">
        <v>153615</v>
      </c>
    </row>
    <row r="18" spans="1:5" x14ac:dyDescent="0.25">
      <c r="A18">
        <v>2018</v>
      </c>
      <c r="B18">
        <v>2</v>
      </c>
      <c r="C18" t="s">
        <v>10</v>
      </c>
      <c r="D18" t="s">
        <v>28</v>
      </c>
      <c r="E18">
        <v>-74033956.950000003</v>
      </c>
    </row>
    <row r="19" spans="1:5" x14ac:dyDescent="0.25">
      <c r="A19">
        <v>2018</v>
      </c>
      <c r="B19">
        <v>2</v>
      </c>
      <c r="C19" t="s">
        <v>11</v>
      </c>
      <c r="D19" t="s">
        <v>29</v>
      </c>
      <c r="E19">
        <v>1515557.56</v>
      </c>
    </row>
    <row r="20" spans="1:5" x14ac:dyDescent="0.25">
      <c r="A20">
        <v>2018</v>
      </c>
      <c r="B20">
        <v>3</v>
      </c>
      <c r="C20" t="s">
        <v>4</v>
      </c>
      <c r="D20" t="s">
        <v>22</v>
      </c>
      <c r="E20">
        <v>9910</v>
      </c>
    </row>
    <row r="21" spans="1:5" x14ac:dyDescent="0.25">
      <c r="A21">
        <v>2018</v>
      </c>
      <c r="B21">
        <v>3</v>
      </c>
      <c r="C21" t="s">
        <v>6</v>
      </c>
      <c r="D21" t="s">
        <v>24</v>
      </c>
      <c r="E21">
        <v>-816534.9</v>
      </c>
    </row>
    <row r="22" spans="1:5" x14ac:dyDescent="0.25">
      <c r="A22">
        <v>2018</v>
      </c>
      <c r="B22">
        <v>3</v>
      </c>
      <c r="C22" t="s">
        <v>16</v>
      </c>
      <c r="D22" t="s">
        <v>34</v>
      </c>
      <c r="E22">
        <v>-24850.799999999999</v>
      </c>
    </row>
    <row r="23" spans="1:5" x14ac:dyDescent="0.25">
      <c r="A23">
        <v>2018</v>
      </c>
      <c r="B23">
        <v>3</v>
      </c>
      <c r="C23" t="s">
        <v>7</v>
      </c>
      <c r="D23" t="s">
        <v>25</v>
      </c>
      <c r="E23">
        <v>1076972.6000000001</v>
      </c>
    </row>
    <row r="24" spans="1:5" x14ac:dyDescent="0.25">
      <c r="A24">
        <v>2018</v>
      </c>
      <c r="B24">
        <v>3</v>
      </c>
      <c r="C24" t="s">
        <v>8</v>
      </c>
      <c r="D24" t="s">
        <v>26</v>
      </c>
      <c r="E24">
        <v>121639823.16</v>
      </c>
    </row>
    <row r="25" spans="1:5" x14ac:dyDescent="0.25">
      <c r="A25">
        <v>2018</v>
      </c>
      <c r="B25">
        <v>3</v>
      </c>
      <c r="C25" t="s">
        <v>15</v>
      </c>
      <c r="D25" t="s">
        <v>33</v>
      </c>
      <c r="E25">
        <v>206348.87</v>
      </c>
    </row>
    <row r="26" spans="1:5" x14ac:dyDescent="0.25">
      <c r="A26">
        <v>2018</v>
      </c>
      <c r="B26">
        <v>3</v>
      </c>
      <c r="C26" t="s">
        <v>9</v>
      </c>
      <c r="D26" t="s">
        <v>27</v>
      </c>
      <c r="E26">
        <v>37594.800000000003</v>
      </c>
    </row>
    <row r="27" spans="1:5" x14ac:dyDescent="0.25">
      <c r="A27">
        <v>2018</v>
      </c>
      <c r="B27">
        <v>3</v>
      </c>
      <c r="C27" t="s">
        <v>10</v>
      </c>
      <c r="D27" t="s">
        <v>28</v>
      </c>
      <c r="E27">
        <v>-61702195.170000002</v>
      </c>
    </row>
    <row r="28" spans="1:5" x14ac:dyDescent="0.25">
      <c r="A28">
        <v>2018</v>
      </c>
      <c r="B28">
        <v>3</v>
      </c>
      <c r="C28" t="s">
        <v>11</v>
      </c>
      <c r="D28" t="s">
        <v>29</v>
      </c>
      <c r="E28">
        <v>3927343.79</v>
      </c>
    </row>
    <row r="29" spans="1:5" x14ac:dyDescent="0.25">
      <c r="A29">
        <v>2018</v>
      </c>
      <c r="B29">
        <v>4</v>
      </c>
      <c r="C29" t="s">
        <v>4</v>
      </c>
      <c r="D29" t="s">
        <v>22</v>
      </c>
      <c r="E29">
        <v>29830</v>
      </c>
    </row>
    <row r="30" spans="1:5" x14ac:dyDescent="0.25">
      <c r="A30">
        <v>2018</v>
      </c>
      <c r="B30">
        <v>4</v>
      </c>
      <c r="C30" t="s">
        <v>6</v>
      </c>
      <c r="D30" t="s">
        <v>24</v>
      </c>
      <c r="E30">
        <v>-374780.15999999997</v>
      </c>
    </row>
    <row r="31" spans="1:5" x14ac:dyDescent="0.25">
      <c r="A31">
        <v>2018</v>
      </c>
      <c r="B31">
        <v>4</v>
      </c>
      <c r="C31" t="s">
        <v>7</v>
      </c>
      <c r="D31" t="s">
        <v>25</v>
      </c>
      <c r="E31">
        <v>968987.24</v>
      </c>
    </row>
    <row r="32" spans="1:5" x14ac:dyDescent="0.25">
      <c r="A32">
        <v>2018</v>
      </c>
      <c r="B32">
        <v>4</v>
      </c>
      <c r="C32" t="s">
        <v>8</v>
      </c>
      <c r="D32" t="s">
        <v>26</v>
      </c>
      <c r="E32">
        <v>153280844.36000001</v>
      </c>
    </row>
    <row r="33" spans="1:5" x14ac:dyDescent="0.25">
      <c r="A33">
        <v>2018</v>
      </c>
      <c r="B33">
        <v>4</v>
      </c>
      <c r="C33" t="s">
        <v>10</v>
      </c>
      <c r="D33" t="s">
        <v>28</v>
      </c>
      <c r="E33">
        <v>-134817782.28</v>
      </c>
    </row>
    <row r="34" spans="1:5" x14ac:dyDescent="0.25">
      <c r="A34">
        <v>2018</v>
      </c>
      <c r="B34">
        <v>4</v>
      </c>
      <c r="C34" t="s">
        <v>11</v>
      </c>
      <c r="D34" t="s">
        <v>29</v>
      </c>
      <c r="E34">
        <v>3119657.48</v>
      </c>
    </row>
    <row r="35" spans="1:5" x14ac:dyDescent="0.25">
      <c r="A35">
        <v>2018</v>
      </c>
      <c r="B35">
        <v>5</v>
      </c>
      <c r="C35" t="s">
        <v>4</v>
      </c>
      <c r="D35" t="s">
        <v>22</v>
      </c>
      <c r="E35">
        <v>39690</v>
      </c>
    </row>
    <row r="36" spans="1:5" x14ac:dyDescent="0.25">
      <c r="A36">
        <v>2018</v>
      </c>
      <c r="B36">
        <v>5</v>
      </c>
      <c r="C36" t="s">
        <v>6</v>
      </c>
      <c r="D36" t="s">
        <v>24</v>
      </c>
      <c r="E36">
        <v>-2911945.44</v>
      </c>
    </row>
    <row r="37" spans="1:5" x14ac:dyDescent="0.25">
      <c r="A37">
        <v>2018</v>
      </c>
      <c r="B37">
        <v>5</v>
      </c>
      <c r="C37" t="s">
        <v>7</v>
      </c>
      <c r="D37" t="s">
        <v>25</v>
      </c>
      <c r="E37">
        <v>8798472.3399999999</v>
      </c>
    </row>
    <row r="38" spans="1:5" x14ac:dyDescent="0.25">
      <c r="A38">
        <v>2018</v>
      </c>
      <c r="B38">
        <v>5</v>
      </c>
      <c r="C38" t="s">
        <v>8</v>
      </c>
      <c r="D38" t="s">
        <v>26</v>
      </c>
      <c r="E38">
        <v>112336337.34</v>
      </c>
    </row>
    <row r="39" spans="1:5" x14ac:dyDescent="0.25">
      <c r="A39">
        <v>2018</v>
      </c>
      <c r="B39">
        <v>5</v>
      </c>
      <c r="C39" t="s">
        <v>10</v>
      </c>
      <c r="D39" t="s">
        <v>28</v>
      </c>
      <c r="E39">
        <v>-203877651.61000001</v>
      </c>
    </row>
    <row r="40" spans="1:5" x14ac:dyDescent="0.25">
      <c r="A40">
        <v>2018</v>
      </c>
      <c r="B40">
        <v>5</v>
      </c>
      <c r="C40" t="s">
        <v>11</v>
      </c>
      <c r="D40" t="s">
        <v>29</v>
      </c>
      <c r="E40">
        <v>3108638.1</v>
      </c>
    </row>
    <row r="41" spans="1:5" x14ac:dyDescent="0.25">
      <c r="A41">
        <v>2018</v>
      </c>
      <c r="B41">
        <v>6</v>
      </c>
      <c r="C41" t="s">
        <v>4</v>
      </c>
      <c r="D41" t="s">
        <v>22</v>
      </c>
      <c r="E41">
        <v>14000</v>
      </c>
    </row>
    <row r="42" spans="1:5" x14ac:dyDescent="0.25">
      <c r="A42">
        <v>2018</v>
      </c>
      <c r="B42">
        <v>6</v>
      </c>
      <c r="C42" t="s">
        <v>6</v>
      </c>
      <c r="D42" t="s">
        <v>24</v>
      </c>
      <c r="E42">
        <v>-993851.45</v>
      </c>
    </row>
    <row r="43" spans="1:5" x14ac:dyDescent="0.25">
      <c r="A43">
        <v>2018</v>
      </c>
      <c r="B43">
        <v>6</v>
      </c>
      <c r="C43" t="s">
        <v>7</v>
      </c>
      <c r="D43" t="s">
        <v>25</v>
      </c>
      <c r="E43">
        <v>1924763.88</v>
      </c>
    </row>
    <row r="44" spans="1:5" x14ac:dyDescent="0.25">
      <c r="A44">
        <v>2018</v>
      </c>
      <c r="B44">
        <v>6</v>
      </c>
      <c r="C44" t="s">
        <v>17</v>
      </c>
      <c r="D44" t="s">
        <v>30</v>
      </c>
      <c r="E44">
        <v>-13800</v>
      </c>
    </row>
    <row r="45" spans="1:5" x14ac:dyDescent="0.25">
      <c r="A45">
        <v>2018</v>
      </c>
      <c r="B45">
        <v>6</v>
      </c>
      <c r="C45" t="s">
        <v>8</v>
      </c>
      <c r="D45" t="s">
        <v>26</v>
      </c>
      <c r="E45">
        <v>65985815.270000003</v>
      </c>
    </row>
    <row r="46" spans="1:5" x14ac:dyDescent="0.25">
      <c r="A46">
        <v>2018</v>
      </c>
      <c r="B46">
        <v>6</v>
      </c>
      <c r="C46" t="s">
        <v>15</v>
      </c>
      <c r="D46" t="s">
        <v>33</v>
      </c>
      <c r="E46">
        <v>3888</v>
      </c>
    </row>
    <row r="47" spans="1:5" x14ac:dyDescent="0.25">
      <c r="A47">
        <v>2018</v>
      </c>
      <c r="B47">
        <v>6</v>
      </c>
      <c r="C47" t="s">
        <v>9</v>
      </c>
      <c r="D47" t="s">
        <v>27</v>
      </c>
      <c r="E47">
        <v>129048.22</v>
      </c>
    </row>
    <row r="48" spans="1:5" x14ac:dyDescent="0.25">
      <c r="A48">
        <v>2018</v>
      </c>
      <c r="B48">
        <v>6</v>
      </c>
      <c r="C48" t="s">
        <v>10</v>
      </c>
      <c r="D48" t="s">
        <v>28</v>
      </c>
      <c r="E48">
        <v>-183869609.84</v>
      </c>
    </row>
    <row r="49" spans="1:5" x14ac:dyDescent="0.25">
      <c r="A49">
        <v>2018</v>
      </c>
      <c r="B49">
        <v>6</v>
      </c>
      <c r="C49" t="s">
        <v>11</v>
      </c>
      <c r="D49" t="s">
        <v>29</v>
      </c>
      <c r="E49">
        <v>2700185.09</v>
      </c>
    </row>
    <row r="50" spans="1:5" x14ac:dyDescent="0.25">
      <c r="A50">
        <v>2018</v>
      </c>
      <c r="B50">
        <v>7</v>
      </c>
      <c r="C50" t="s">
        <v>4</v>
      </c>
      <c r="D50" t="s">
        <v>22</v>
      </c>
      <c r="E50">
        <v>8840</v>
      </c>
    </row>
    <row r="51" spans="1:5" x14ac:dyDescent="0.25">
      <c r="A51">
        <v>2018</v>
      </c>
      <c r="B51">
        <v>7</v>
      </c>
      <c r="C51" t="s">
        <v>6</v>
      </c>
      <c r="D51" t="s">
        <v>24</v>
      </c>
      <c r="E51">
        <v>-798760</v>
      </c>
    </row>
    <row r="52" spans="1:5" x14ac:dyDescent="0.25">
      <c r="A52">
        <v>2018</v>
      </c>
      <c r="B52">
        <v>7</v>
      </c>
      <c r="C52" t="s">
        <v>7</v>
      </c>
      <c r="D52" t="s">
        <v>25</v>
      </c>
      <c r="E52">
        <v>2243734</v>
      </c>
    </row>
    <row r="53" spans="1:5" x14ac:dyDescent="0.25">
      <c r="A53">
        <v>2018</v>
      </c>
      <c r="B53">
        <v>7</v>
      </c>
      <c r="C53" t="s">
        <v>8</v>
      </c>
      <c r="D53" t="s">
        <v>26</v>
      </c>
      <c r="E53">
        <v>15420556.810000001</v>
      </c>
    </row>
    <row r="54" spans="1:5" x14ac:dyDescent="0.25">
      <c r="A54">
        <v>2018</v>
      </c>
      <c r="B54">
        <v>7</v>
      </c>
      <c r="C54" t="s">
        <v>9</v>
      </c>
      <c r="D54" t="s">
        <v>27</v>
      </c>
      <c r="E54">
        <v>78703</v>
      </c>
    </row>
    <row r="55" spans="1:5" x14ac:dyDescent="0.25">
      <c r="A55">
        <v>2018</v>
      </c>
      <c r="B55">
        <v>7</v>
      </c>
      <c r="C55" t="s">
        <v>10</v>
      </c>
      <c r="D55" t="s">
        <v>28</v>
      </c>
      <c r="E55">
        <v>-40540134.960000001</v>
      </c>
    </row>
    <row r="56" spans="1:5" x14ac:dyDescent="0.25">
      <c r="A56">
        <v>2018</v>
      </c>
      <c r="B56">
        <v>7</v>
      </c>
      <c r="C56" t="s">
        <v>11</v>
      </c>
      <c r="D56" t="s">
        <v>29</v>
      </c>
      <c r="E56">
        <v>1227233.24</v>
      </c>
    </row>
    <row r="57" spans="1:5" x14ac:dyDescent="0.25">
      <c r="A57">
        <v>2018</v>
      </c>
      <c r="B57">
        <v>8</v>
      </c>
      <c r="C57" t="s">
        <v>4</v>
      </c>
      <c r="D57" t="s">
        <v>22</v>
      </c>
      <c r="E57">
        <v>98225</v>
      </c>
    </row>
    <row r="58" spans="1:5" x14ac:dyDescent="0.25">
      <c r="A58">
        <v>2018</v>
      </c>
      <c r="B58">
        <v>8</v>
      </c>
      <c r="C58" t="s">
        <v>18</v>
      </c>
      <c r="D58" t="s">
        <v>35</v>
      </c>
      <c r="E58">
        <v>-200</v>
      </c>
    </row>
    <row r="59" spans="1:5" x14ac:dyDescent="0.25">
      <c r="A59">
        <v>2018</v>
      </c>
      <c r="B59">
        <v>8</v>
      </c>
      <c r="C59" t="s">
        <v>6</v>
      </c>
      <c r="D59" t="s">
        <v>24</v>
      </c>
      <c r="E59">
        <v>-89095.11</v>
      </c>
    </row>
    <row r="60" spans="1:5" x14ac:dyDescent="0.25">
      <c r="A60">
        <v>2018</v>
      </c>
      <c r="B60">
        <v>8</v>
      </c>
      <c r="C60" t="s">
        <v>7</v>
      </c>
      <c r="D60" t="s">
        <v>25</v>
      </c>
      <c r="E60">
        <v>172520.3</v>
      </c>
    </row>
    <row r="61" spans="1:5" x14ac:dyDescent="0.25">
      <c r="A61">
        <v>2018</v>
      </c>
      <c r="B61">
        <v>8</v>
      </c>
      <c r="C61" t="s">
        <v>17</v>
      </c>
      <c r="D61" t="s">
        <v>30</v>
      </c>
      <c r="E61">
        <v>-4500</v>
      </c>
    </row>
    <row r="62" spans="1:5" x14ac:dyDescent="0.25">
      <c r="A62">
        <v>2018</v>
      </c>
      <c r="B62">
        <v>8</v>
      </c>
      <c r="C62" t="s">
        <v>8</v>
      </c>
      <c r="D62" t="s">
        <v>26</v>
      </c>
      <c r="E62">
        <v>20639991.760000002</v>
      </c>
    </row>
    <row r="63" spans="1:5" x14ac:dyDescent="0.25">
      <c r="A63">
        <v>2018</v>
      </c>
      <c r="B63">
        <v>8</v>
      </c>
      <c r="C63" t="s">
        <v>10</v>
      </c>
      <c r="D63" t="s">
        <v>28</v>
      </c>
      <c r="E63">
        <v>-22383075.93</v>
      </c>
    </row>
    <row r="64" spans="1:5" x14ac:dyDescent="0.25">
      <c r="A64">
        <v>2018</v>
      </c>
      <c r="B64">
        <v>8</v>
      </c>
      <c r="C64" t="s">
        <v>11</v>
      </c>
      <c r="D64" t="s">
        <v>29</v>
      </c>
      <c r="E64">
        <v>1695817.88</v>
      </c>
    </row>
    <row r="65" spans="1:5" x14ac:dyDescent="0.25">
      <c r="A65">
        <v>2018</v>
      </c>
      <c r="B65">
        <v>9</v>
      </c>
      <c r="C65" t="s">
        <v>4</v>
      </c>
      <c r="D65" t="s">
        <v>22</v>
      </c>
      <c r="E65">
        <v>22004</v>
      </c>
    </row>
    <row r="66" spans="1:5" x14ac:dyDescent="0.25">
      <c r="A66">
        <v>2018</v>
      </c>
      <c r="B66">
        <v>9</v>
      </c>
      <c r="C66" t="s">
        <v>6</v>
      </c>
      <c r="D66" t="s">
        <v>24</v>
      </c>
      <c r="E66">
        <v>-214454.52</v>
      </c>
    </row>
    <row r="67" spans="1:5" x14ac:dyDescent="0.25">
      <c r="A67">
        <v>2018</v>
      </c>
      <c r="B67">
        <v>9</v>
      </c>
      <c r="C67" t="s">
        <v>7</v>
      </c>
      <c r="D67" t="s">
        <v>25</v>
      </c>
      <c r="E67">
        <v>298040</v>
      </c>
    </row>
    <row r="68" spans="1:5" x14ac:dyDescent="0.25">
      <c r="A68">
        <v>2018</v>
      </c>
      <c r="B68">
        <v>9</v>
      </c>
      <c r="C68" t="s">
        <v>8</v>
      </c>
      <c r="D68" t="s">
        <v>26</v>
      </c>
      <c r="E68">
        <v>17342843.379999999</v>
      </c>
    </row>
    <row r="69" spans="1:5" x14ac:dyDescent="0.25">
      <c r="A69">
        <v>2018</v>
      </c>
      <c r="B69">
        <v>9</v>
      </c>
      <c r="C69" t="s">
        <v>9</v>
      </c>
      <c r="D69" t="s">
        <v>27</v>
      </c>
      <c r="E69">
        <v>17831.88</v>
      </c>
    </row>
    <row r="70" spans="1:5" x14ac:dyDescent="0.25">
      <c r="A70">
        <v>2018</v>
      </c>
      <c r="B70">
        <v>9</v>
      </c>
      <c r="C70" t="s">
        <v>10</v>
      </c>
      <c r="D70" t="s">
        <v>28</v>
      </c>
      <c r="E70">
        <v>-28472897.34</v>
      </c>
    </row>
    <row r="71" spans="1:5" x14ac:dyDescent="0.25">
      <c r="A71">
        <v>2018</v>
      </c>
      <c r="B71">
        <v>9</v>
      </c>
      <c r="C71" t="s">
        <v>11</v>
      </c>
      <c r="D71" t="s">
        <v>29</v>
      </c>
      <c r="E71">
        <v>1395101.8</v>
      </c>
    </row>
    <row r="72" spans="1:5" x14ac:dyDescent="0.25">
      <c r="A72">
        <v>2018</v>
      </c>
      <c r="B72">
        <v>10</v>
      </c>
      <c r="C72" t="s">
        <v>4</v>
      </c>
      <c r="D72" t="s">
        <v>22</v>
      </c>
      <c r="E72">
        <v>147160</v>
      </c>
    </row>
    <row r="73" spans="1:5" x14ac:dyDescent="0.25">
      <c r="A73">
        <v>2018</v>
      </c>
      <c r="B73">
        <v>10</v>
      </c>
      <c r="C73" t="s">
        <v>19</v>
      </c>
      <c r="D73" t="s">
        <v>36</v>
      </c>
      <c r="E73">
        <v>-16500</v>
      </c>
    </row>
    <row r="74" spans="1:5" x14ac:dyDescent="0.25">
      <c r="A74">
        <v>2018</v>
      </c>
      <c r="B74">
        <v>10</v>
      </c>
      <c r="C74" t="s">
        <v>20</v>
      </c>
      <c r="D74" t="s">
        <v>37</v>
      </c>
      <c r="E74">
        <v>16500</v>
      </c>
    </row>
    <row r="75" spans="1:5" x14ac:dyDescent="0.25">
      <c r="A75">
        <v>2018</v>
      </c>
      <c r="B75">
        <v>10</v>
      </c>
      <c r="C75" t="s">
        <v>6</v>
      </c>
      <c r="D75" t="s">
        <v>24</v>
      </c>
      <c r="E75">
        <v>-216269.53</v>
      </c>
    </row>
    <row r="76" spans="1:5" x14ac:dyDescent="0.25">
      <c r="A76">
        <v>2018</v>
      </c>
      <c r="B76">
        <v>10</v>
      </c>
      <c r="C76" t="s">
        <v>7</v>
      </c>
      <c r="D76" t="s">
        <v>25</v>
      </c>
      <c r="E76">
        <v>1163238.02</v>
      </c>
    </row>
    <row r="77" spans="1:5" x14ac:dyDescent="0.25">
      <c r="A77">
        <v>2018</v>
      </c>
      <c r="B77">
        <v>10</v>
      </c>
      <c r="C77" t="s">
        <v>8</v>
      </c>
      <c r="D77" t="s">
        <v>26</v>
      </c>
      <c r="E77">
        <v>13097126.439999999</v>
      </c>
    </row>
    <row r="78" spans="1:5" x14ac:dyDescent="0.25">
      <c r="A78">
        <v>2018</v>
      </c>
      <c r="B78">
        <v>10</v>
      </c>
      <c r="C78" t="s">
        <v>10</v>
      </c>
      <c r="D78" t="s">
        <v>28</v>
      </c>
      <c r="E78">
        <v>-21449994.670000002</v>
      </c>
    </row>
    <row r="79" spans="1:5" x14ac:dyDescent="0.25">
      <c r="A79">
        <v>2018</v>
      </c>
      <c r="B79">
        <v>10</v>
      </c>
      <c r="C79" t="s">
        <v>11</v>
      </c>
      <c r="D79" t="s">
        <v>29</v>
      </c>
      <c r="E79">
        <v>1111242.3999999999</v>
      </c>
    </row>
    <row r="80" spans="1:5" x14ac:dyDescent="0.25">
      <c r="A80">
        <v>2018</v>
      </c>
      <c r="B80">
        <v>11</v>
      </c>
      <c r="C80" t="s">
        <v>4</v>
      </c>
      <c r="D80" t="s">
        <v>22</v>
      </c>
      <c r="E80">
        <v>74748</v>
      </c>
    </row>
    <row r="81" spans="1:5" x14ac:dyDescent="0.25">
      <c r="A81">
        <v>2018</v>
      </c>
      <c r="B81">
        <v>11</v>
      </c>
      <c r="C81" t="s">
        <v>6</v>
      </c>
      <c r="D81" t="s">
        <v>24</v>
      </c>
      <c r="E81">
        <v>-604533</v>
      </c>
    </row>
    <row r="82" spans="1:5" x14ac:dyDescent="0.25">
      <c r="A82">
        <v>2018</v>
      </c>
      <c r="B82">
        <v>11</v>
      </c>
      <c r="C82" t="s">
        <v>7</v>
      </c>
      <c r="D82" t="s">
        <v>25</v>
      </c>
      <c r="E82">
        <v>218646</v>
      </c>
    </row>
    <row r="83" spans="1:5" x14ac:dyDescent="0.25">
      <c r="A83">
        <v>2018</v>
      </c>
      <c r="B83">
        <v>11</v>
      </c>
      <c r="C83" t="s">
        <v>17</v>
      </c>
      <c r="D83" t="s">
        <v>30</v>
      </c>
      <c r="E83">
        <v>-4500</v>
      </c>
    </row>
    <row r="84" spans="1:5" x14ac:dyDescent="0.25">
      <c r="A84">
        <v>2018</v>
      </c>
      <c r="B84">
        <v>11</v>
      </c>
      <c r="C84" t="s">
        <v>8</v>
      </c>
      <c r="D84" t="s">
        <v>26</v>
      </c>
      <c r="E84">
        <v>24075492.870000001</v>
      </c>
    </row>
    <row r="85" spans="1:5" x14ac:dyDescent="0.25">
      <c r="A85">
        <v>2018</v>
      </c>
      <c r="B85">
        <v>11</v>
      </c>
      <c r="C85" t="s">
        <v>10</v>
      </c>
      <c r="D85" t="s">
        <v>28</v>
      </c>
      <c r="E85">
        <v>-28480009.010000002</v>
      </c>
    </row>
    <row r="86" spans="1:5" x14ac:dyDescent="0.25">
      <c r="A86">
        <v>2018</v>
      </c>
      <c r="B86">
        <v>12</v>
      </c>
      <c r="C86" t="s">
        <v>4</v>
      </c>
      <c r="D86" t="s">
        <v>22</v>
      </c>
      <c r="E86">
        <v>85058</v>
      </c>
    </row>
    <row r="87" spans="1:5" x14ac:dyDescent="0.25">
      <c r="A87">
        <v>2018</v>
      </c>
      <c r="B87">
        <v>12</v>
      </c>
      <c r="C87" t="s">
        <v>7</v>
      </c>
      <c r="D87" t="s">
        <v>25</v>
      </c>
      <c r="E87">
        <v>28725</v>
      </c>
    </row>
    <row r="88" spans="1:5" x14ac:dyDescent="0.25">
      <c r="A88">
        <v>2018</v>
      </c>
      <c r="B88">
        <v>12</v>
      </c>
      <c r="C88" t="s">
        <v>8</v>
      </c>
      <c r="D88" t="s">
        <v>26</v>
      </c>
      <c r="E88">
        <v>10385779.630000001</v>
      </c>
    </row>
    <row r="89" spans="1:5" x14ac:dyDescent="0.25">
      <c r="A89">
        <v>2018</v>
      </c>
      <c r="B89">
        <v>12</v>
      </c>
      <c r="C89" t="s">
        <v>10</v>
      </c>
      <c r="D89" t="s">
        <v>28</v>
      </c>
      <c r="E89">
        <v>-14151058.6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13"/>
  <sheetViews>
    <sheetView workbookViewId="0">
      <selection activeCell="C23" sqref="C23"/>
    </sheetView>
  </sheetViews>
  <sheetFormatPr defaultRowHeight="15" x14ac:dyDescent="0.25"/>
  <cols>
    <col min="1" max="1" width="14" bestFit="1" customWidth="1"/>
    <col min="2" max="2" width="16.140625" bestFit="1" customWidth="1"/>
    <col min="3" max="3" width="18.7109375" bestFit="1" customWidth="1"/>
    <col min="4" max="4" width="23.5703125" bestFit="1" customWidth="1"/>
    <col min="5" max="5" width="30.28515625" style="10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21</v>
      </c>
      <c r="E1" s="10" t="s">
        <v>3</v>
      </c>
    </row>
    <row r="2" spans="1:5" x14ac:dyDescent="0.25">
      <c r="A2">
        <v>2018</v>
      </c>
      <c r="B2">
        <v>1</v>
      </c>
      <c r="C2" t="s">
        <v>11</v>
      </c>
      <c r="D2" t="s">
        <v>29</v>
      </c>
      <c r="E2" s="10">
        <v>-1352049.04</v>
      </c>
    </row>
    <row r="3" spans="1:5" x14ac:dyDescent="0.25">
      <c r="A3">
        <v>2018</v>
      </c>
      <c r="B3">
        <v>2</v>
      </c>
      <c r="C3" t="s">
        <v>11</v>
      </c>
      <c r="D3" t="s">
        <v>29</v>
      </c>
      <c r="E3" s="10">
        <v>-1515557.56</v>
      </c>
    </row>
    <row r="4" spans="1:5" x14ac:dyDescent="0.25">
      <c r="A4">
        <v>2018</v>
      </c>
      <c r="B4">
        <v>3</v>
      </c>
      <c r="C4" t="s">
        <v>11</v>
      </c>
      <c r="D4" t="s">
        <v>29</v>
      </c>
      <c r="E4" s="10">
        <v>-3927343.79</v>
      </c>
    </row>
    <row r="5" spans="1:5" x14ac:dyDescent="0.25">
      <c r="A5">
        <v>2018</v>
      </c>
      <c r="B5">
        <v>4</v>
      </c>
      <c r="C5" t="s">
        <v>11</v>
      </c>
      <c r="D5" t="s">
        <v>29</v>
      </c>
      <c r="E5" s="10">
        <v>-3119657.48</v>
      </c>
    </row>
    <row r="6" spans="1:5" x14ac:dyDescent="0.25">
      <c r="A6">
        <v>2018</v>
      </c>
      <c r="B6">
        <v>5</v>
      </c>
      <c r="C6" t="s">
        <v>11</v>
      </c>
      <c r="D6" t="s">
        <v>29</v>
      </c>
      <c r="E6" s="10">
        <v>-3108638.1</v>
      </c>
    </row>
    <row r="7" spans="1:5" x14ac:dyDescent="0.25">
      <c r="A7">
        <v>2018</v>
      </c>
      <c r="B7">
        <v>6</v>
      </c>
      <c r="C7" t="s">
        <v>44</v>
      </c>
      <c r="D7" t="s">
        <v>45</v>
      </c>
      <c r="E7" s="10">
        <v>-416.48</v>
      </c>
    </row>
    <row r="8" spans="1:5" x14ac:dyDescent="0.25">
      <c r="A8">
        <v>2018</v>
      </c>
      <c r="B8">
        <v>6</v>
      </c>
      <c r="C8" t="s">
        <v>11</v>
      </c>
      <c r="D8" t="s">
        <v>29</v>
      </c>
      <c r="E8" s="10">
        <v>-2700185.09</v>
      </c>
    </row>
    <row r="9" spans="1:5" x14ac:dyDescent="0.25">
      <c r="A9">
        <v>2018</v>
      </c>
      <c r="B9">
        <v>7</v>
      </c>
      <c r="C9" t="s">
        <v>11</v>
      </c>
      <c r="D9" t="s">
        <v>29</v>
      </c>
      <c r="E9" s="10">
        <v>-1227233.24</v>
      </c>
    </row>
    <row r="10" spans="1:5" x14ac:dyDescent="0.25">
      <c r="A10">
        <v>2018</v>
      </c>
      <c r="B10">
        <v>8</v>
      </c>
      <c r="C10" t="s">
        <v>11</v>
      </c>
      <c r="D10" t="s">
        <v>29</v>
      </c>
      <c r="E10" s="10">
        <v>-1695817.88</v>
      </c>
    </row>
    <row r="11" spans="1:5" x14ac:dyDescent="0.25">
      <c r="A11">
        <v>2018</v>
      </c>
      <c r="B11">
        <v>9</v>
      </c>
      <c r="C11" t="s">
        <v>11</v>
      </c>
      <c r="D11" t="s">
        <v>29</v>
      </c>
      <c r="E11" s="10">
        <v>-1395101.8</v>
      </c>
    </row>
    <row r="12" spans="1:5" x14ac:dyDescent="0.25">
      <c r="A12">
        <v>2018</v>
      </c>
      <c r="B12">
        <v>10</v>
      </c>
      <c r="C12" t="s">
        <v>11</v>
      </c>
      <c r="D12" t="s">
        <v>29</v>
      </c>
      <c r="E12" s="10">
        <v>-1111242.3999999999</v>
      </c>
    </row>
    <row r="13" spans="1:5" x14ac:dyDescent="0.25">
      <c r="E13" s="10">
        <f>SUM(E2:E12)</f>
        <v>-21153242.859999999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3"/>
  <sheetViews>
    <sheetView workbookViewId="0">
      <selection activeCell="E18" sqref="E18"/>
    </sheetView>
  </sheetViews>
  <sheetFormatPr defaultRowHeight="15" x14ac:dyDescent="0.25"/>
  <cols>
    <col min="1" max="1" width="11" customWidth="1"/>
    <col min="2" max="2" width="16" customWidth="1"/>
    <col min="3" max="4" width="20.42578125" style="10" customWidth="1"/>
    <col min="5" max="5" width="24.28515625" style="10" customWidth="1"/>
    <col min="6" max="6" width="27.85546875" style="10" customWidth="1"/>
  </cols>
  <sheetData>
    <row r="1" spans="1:6" x14ac:dyDescent="0.25">
      <c r="A1" s="11" t="s">
        <v>46</v>
      </c>
      <c r="B1" s="11"/>
      <c r="C1" s="11"/>
      <c r="D1" s="11"/>
      <c r="E1" s="11"/>
      <c r="F1" s="11"/>
    </row>
    <row r="3" spans="1:6" x14ac:dyDescent="0.25">
      <c r="A3" s="12" t="s">
        <v>47</v>
      </c>
      <c r="B3" s="12" t="s">
        <v>48</v>
      </c>
      <c r="C3" s="13" t="s">
        <v>49</v>
      </c>
      <c r="D3" s="13" t="s">
        <v>50</v>
      </c>
      <c r="E3" s="13" t="s">
        <v>51</v>
      </c>
      <c r="F3" s="13" t="s">
        <v>52</v>
      </c>
    </row>
    <row r="4" spans="1:6" x14ac:dyDescent="0.25">
      <c r="A4" s="12"/>
      <c r="B4" s="12"/>
      <c r="C4" s="13"/>
      <c r="D4" s="13"/>
      <c r="E4" s="13"/>
      <c r="F4" s="13"/>
    </row>
    <row r="5" spans="1:6" x14ac:dyDescent="0.25">
      <c r="A5" t="s">
        <v>8</v>
      </c>
      <c r="B5" t="s">
        <v>53</v>
      </c>
      <c r="D5" s="10">
        <v>-69197.759999999995</v>
      </c>
    </row>
    <row r="6" spans="1:6" x14ac:dyDescent="0.25">
      <c r="A6" t="s">
        <v>8</v>
      </c>
      <c r="B6" t="s">
        <v>54</v>
      </c>
      <c r="D6" s="10">
        <v>-13512.96</v>
      </c>
    </row>
    <row r="7" spans="1:6" x14ac:dyDescent="0.25">
      <c r="A7" t="s">
        <v>8</v>
      </c>
      <c r="B7" t="s">
        <v>53</v>
      </c>
      <c r="F7" s="10">
        <v>69197.759999999995</v>
      </c>
    </row>
    <row r="8" spans="1:6" x14ac:dyDescent="0.25">
      <c r="A8" t="s">
        <v>8</v>
      </c>
      <c r="B8" t="s">
        <v>54</v>
      </c>
      <c r="F8" s="10">
        <v>13512.96</v>
      </c>
    </row>
    <row r="9" spans="1:6" x14ac:dyDescent="0.25">
      <c r="A9" s="14"/>
      <c r="B9" s="14"/>
      <c r="C9" s="15"/>
      <c r="D9" s="15"/>
      <c r="E9" s="15"/>
      <c r="F9" s="15"/>
    </row>
    <row r="10" spans="1:6" x14ac:dyDescent="0.25">
      <c r="A10" t="s">
        <v>55</v>
      </c>
      <c r="B10" t="s">
        <v>56</v>
      </c>
      <c r="C10" s="10">
        <v>127438.92</v>
      </c>
    </row>
    <row r="11" spans="1:6" x14ac:dyDescent="0.25">
      <c r="A11" t="s">
        <v>55</v>
      </c>
      <c r="B11" t="s">
        <v>56</v>
      </c>
      <c r="F11" s="10">
        <v>-127438.92</v>
      </c>
    </row>
    <row r="12" spans="1:6" x14ac:dyDescent="0.25">
      <c r="A12" s="14"/>
      <c r="B12" s="14"/>
      <c r="C12" s="15"/>
      <c r="D12" s="15"/>
      <c r="E12" s="15"/>
      <c r="F12" s="15"/>
    </row>
    <row r="13" spans="1:6" x14ac:dyDescent="0.25">
      <c r="A13" t="s">
        <v>57</v>
      </c>
      <c r="B13" t="s">
        <v>58</v>
      </c>
      <c r="F13" s="10">
        <v>127438.92</v>
      </c>
    </row>
    <row r="14" spans="1:6" x14ac:dyDescent="0.25">
      <c r="A14" t="s">
        <v>57</v>
      </c>
      <c r="B14" t="s">
        <v>58</v>
      </c>
      <c r="F14" s="10">
        <v>-82710.720000000001</v>
      </c>
    </row>
    <row r="15" spans="1:6" x14ac:dyDescent="0.25">
      <c r="A15" t="s">
        <v>57</v>
      </c>
      <c r="B15" t="s">
        <v>58</v>
      </c>
      <c r="E15" s="10">
        <v>-44728.2</v>
      </c>
    </row>
    <row r="16" spans="1:6" x14ac:dyDescent="0.25">
      <c r="A16" s="14"/>
      <c r="B16" s="14"/>
      <c r="C16" s="15"/>
      <c r="D16" s="15"/>
      <c r="E16" s="15"/>
      <c r="F16" s="15"/>
    </row>
    <row r="17" spans="1:6" x14ac:dyDescent="0.25">
      <c r="A17" t="s">
        <v>59</v>
      </c>
      <c r="B17" t="s">
        <v>60</v>
      </c>
      <c r="F17" s="10">
        <v>82710.720000000001</v>
      </c>
    </row>
    <row r="18" spans="1:6" x14ac:dyDescent="0.25">
      <c r="A18" t="s">
        <v>59</v>
      </c>
      <c r="B18" t="s">
        <v>60</v>
      </c>
      <c r="E18" s="10">
        <v>44728.2</v>
      </c>
    </row>
    <row r="19" spans="1:6" x14ac:dyDescent="0.25">
      <c r="A19" t="s">
        <v>59</v>
      </c>
      <c r="B19" t="s">
        <v>60</v>
      </c>
      <c r="F19" s="10">
        <v>-82710.720000000001</v>
      </c>
    </row>
    <row r="20" spans="1:6" x14ac:dyDescent="0.25">
      <c r="A20" t="s">
        <v>59</v>
      </c>
      <c r="B20" t="s">
        <v>60</v>
      </c>
      <c r="E20" s="10">
        <v>-44728.2</v>
      </c>
    </row>
    <row r="21" spans="1:6" x14ac:dyDescent="0.25">
      <c r="A21" s="14"/>
      <c r="B21" s="14"/>
      <c r="C21" s="15"/>
      <c r="D21" s="15"/>
      <c r="E21" s="15"/>
      <c r="F21" s="15"/>
    </row>
    <row r="23" spans="1:6" x14ac:dyDescent="0.25">
      <c r="A23" s="16" t="s">
        <v>61</v>
      </c>
      <c r="B23" s="16"/>
      <c r="C23" s="17">
        <f>SUM(C5:C20)</f>
        <v>127438.92</v>
      </c>
      <c r="D23" s="17">
        <f t="shared" ref="D23:F23" si="0">SUM(D5:D20)</f>
        <v>-82710.720000000001</v>
      </c>
      <c r="E23" s="17">
        <f t="shared" si="0"/>
        <v>-44728.2</v>
      </c>
      <c r="F23" s="17">
        <f t="shared" si="0"/>
        <v>0</v>
      </c>
    </row>
  </sheetData>
  <mergeCells count="1">
    <mergeCell ref="A1:F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13"/>
  <sheetViews>
    <sheetView workbookViewId="0">
      <selection activeCell="G17" sqref="G17"/>
    </sheetView>
  </sheetViews>
  <sheetFormatPr defaultRowHeight="15" x14ac:dyDescent="0.25"/>
  <cols>
    <col min="1" max="1" width="37.7109375" bestFit="1" customWidth="1"/>
    <col min="2" max="2" width="16.28515625" bestFit="1" customWidth="1"/>
    <col min="3" max="4" width="12.7109375" customWidth="1"/>
    <col min="5" max="7" width="13.85546875" customWidth="1"/>
    <col min="8" max="13" width="12.7109375" customWidth="1"/>
    <col min="14" max="14" width="13.85546875" bestFit="1" customWidth="1"/>
  </cols>
  <sheetData>
    <row r="3" spans="1:14" x14ac:dyDescent="0.25">
      <c r="A3" s="19" t="s">
        <v>41</v>
      </c>
      <c r="B3" s="19" t="s">
        <v>38</v>
      </c>
    </row>
    <row r="4" spans="1:14" x14ac:dyDescent="0.25">
      <c r="A4" s="19" t="s">
        <v>40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 t="s">
        <v>39</v>
      </c>
    </row>
    <row r="5" spans="1:14" x14ac:dyDescent="0.25">
      <c r="A5" s="20" t="s">
        <v>34</v>
      </c>
      <c r="B5" s="21"/>
      <c r="C5" s="21"/>
      <c r="D5" s="21">
        <v>24850.799999999999</v>
      </c>
      <c r="E5" s="21"/>
      <c r="F5" s="21"/>
      <c r="G5" s="21"/>
      <c r="H5" s="21"/>
      <c r="I5" s="21"/>
      <c r="J5" s="21"/>
      <c r="K5" s="21"/>
      <c r="L5" s="21"/>
      <c r="M5" s="21"/>
      <c r="N5" s="21">
        <v>24850.799999999999</v>
      </c>
    </row>
    <row r="6" spans="1:14" x14ac:dyDescent="0.25">
      <c r="A6" s="20" t="s">
        <v>36</v>
      </c>
      <c r="B6" s="21"/>
      <c r="C6" s="21"/>
      <c r="D6" s="21"/>
      <c r="E6" s="21"/>
      <c r="F6" s="21"/>
      <c r="G6" s="21"/>
      <c r="H6" s="21"/>
      <c r="I6" s="21"/>
      <c r="J6" s="21"/>
      <c r="K6" s="21">
        <v>16500</v>
      </c>
      <c r="L6" s="21"/>
      <c r="M6" s="21"/>
      <c r="N6" s="21">
        <v>16500</v>
      </c>
    </row>
    <row r="7" spans="1:14" x14ac:dyDescent="0.25">
      <c r="A7" s="20" t="s">
        <v>37</v>
      </c>
      <c r="B7" s="21"/>
      <c r="C7" s="21"/>
      <c r="D7" s="21"/>
      <c r="E7" s="21"/>
      <c r="F7" s="21"/>
      <c r="G7" s="21"/>
      <c r="H7" s="21"/>
      <c r="I7" s="21"/>
      <c r="J7" s="21"/>
      <c r="K7" s="21">
        <v>-16500</v>
      </c>
      <c r="L7" s="21"/>
      <c r="M7" s="21"/>
      <c r="N7" s="21">
        <v>-16500</v>
      </c>
    </row>
    <row r="8" spans="1:14" x14ac:dyDescent="0.25">
      <c r="A8" s="20" t="s">
        <v>30</v>
      </c>
      <c r="B8" s="21"/>
      <c r="C8" s="21">
        <v>8698</v>
      </c>
      <c r="D8" s="21"/>
      <c r="E8" s="21"/>
      <c r="F8" s="21"/>
      <c r="G8" s="21">
        <v>13800</v>
      </c>
      <c r="H8" s="21"/>
      <c r="I8" s="21">
        <v>4500</v>
      </c>
      <c r="J8" s="21"/>
      <c r="K8" s="21"/>
      <c r="L8" s="21">
        <v>4500</v>
      </c>
      <c r="M8" s="21"/>
      <c r="N8" s="21">
        <v>31498</v>
      </c>
    </row>
    <row r="9" spans="1:14" x14ac:dyDescent="0.25">
      <c r="A9" s="20" t="s">
        <v>31</v>
      </c>
      <c r="B9" s="21"/>
      <c r="C9" s="21">
        <v>-8698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1">
        <v>-8698</v>
      </c>
    </row>
    <row r="10" spans="1:14" x14ac:dyDescent="0.25">
      <c r="A10" s="20" t="s">
        <v>27</v>
      </c>
      <c r="B10" s="21">
        <v>-585735</v>
      </c>
      <c r="C10" s="21">
        <v>-5811477</v>
      </c>
      <c r="D10" s="21">
        <v>-58394.8</v>
      </c>
      <c r="E10" s="21">
        <v>-200</v>
      </c>
      <c r="F10" s="21">
        <v>-4</v>
      </c>
      <c r="G10" s="21">
        <v>-139883.22</v>
      </c>
      <c r="H10" s="21">
        <v>-168857.28</v>
      </c>
      <c r="I10" s="21">
        <v>-130721.99</v>
      </c>
      <c r="J10" s="21">
        <v>-19431.88</v>
      </c>
      <c r="K10" s="21"/>
      <c r="L10" s="21"/>
      <c r="M10" s="21">
        <v>-41200</v>
      </c>
      <c r="N10" s="21">
        <v>-6955905.1699999999</v>
      </c>
    </row>
    <row r="11" spans="1:14" x14ac:dyDescent="0.25">
      <c r="A11" s="20" t="s">
        <v>28</v>
      </c>
      <c r="B11" s="21">
        <v>52515819.509999998</v>
      </c>
      <c r="C11" s="21">
        <v>74033956.950000003</v>
      </c>
      <c r="D11" s="21">
        <v>61702195.170000002</v>
      </c>
      <c r="E11" s="21">
        <v>134817782.28</v>
      </c>
      <c r="F11" s="21">
        <v>203877651.61000001</v>
      </c>
      <c r="G11" s="21">
        <v>183869609.84</v>
      </c>
      <c r="H11" s="21">
        <v>40540134.960000001</v>
      </c>
      <c r="I11" s="21">
        <v>22383075.93</v>
      </c>
      <c r="J11" s="21">
        <v>28472897.34</v>
      </c>
      <c r="K11" s="21">
        <v>21449994.670000002</v>
      </c>
      <c r="L11" s="21">
        <v>28480009.010000002</v>
      </c>
      <c r="M11" s="21">
        <v>14151058.6</v>
      </c>
      <c r="N11" s="21">
        <v>866294185.87</v>
      </c>
    </row>
    <row r="12" spans="1:14" x14ac:dyDescent="0.25">
      <c r="A12" s="20" t="s">
        <v>25</v>
      </c>
      <c r="B12" s="21">
        <v>-2663168.7599999998</v>
      </c>
      <c r="C12" s="21">
        <v>-273830</v>
      </c>
      <c r="D12" s="21">
        <v>-1076972.6000000001</v>
      </c>
      <c r="E12" s="21">
        <v>-968987.24</v>
      </c>
      <c r="F12" s="21">
        <v>-8798472.3399999999</v>
      </c>
      <c r="G12" s="21">
        <v>-1924763.88</v>
      </c>
      <c r="H12" s="21">
        <v>-2243734</v>
      </c>
      <c r="I12" s="21">
        <v>-172520.3</v>
      </c>
      <c r="J12" s="21">
        <v>-298040</v>
      </c>
      <c r="K12" s="21">
        <v>-1163238.02</v>
      </c>
      <c r="L12" s="21">
        <v>-218646</v>
      </c>
      <c r="M12" s="21">
        <v>-28725</v>
      </c>
      <c r="N12" s="21">
        <v>-19831098.140000001</v>
      </c>
    </row>
    <row r="13" spans="1:14" x14ac:dyDescent="0.25">
      <c r="A13" s="20" t="s">
        <v>39</v>
      </c>
      <c r="B13" s="21">
        <v>49266915.75</v>
      </c>
      <c r="C13" s="21">
        <v>67948649.950000003</v>
      </c>
      <c r="D13" s="21">
        <v>60591678.57</v>
      </c>
      <c r="E13" s="21">
        <v>133848595.04000001</v>
      </c>
      <c r="F13" s="21">
        <v>195079175.27000001</v>
      </c>
      <c r="G13" s="21">
        <v>181818762.74000001</v>
      </c>
      <c r="H13" s="21">
        <v>38127543.68</v>
      </c>
      <c r="I13" s="21">
        <v>22084333.640000001</v>
      </c>
      <c r="J13" s="21">
        <v>28155425.460000001</v>
      </c>
      <c r="K13" s="21">
        <v>20286756.650000002</v>
      </c>
      <c r="L13" s="21">
        <v>28265863.010000002</v>
      </c>
      <c r="M13" s="21">
        <v>14081133.6</v>
      </c>
      <c r="N13" s="21">
        <v>839554833.36000001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workbookViewId="0">
      <selection activeCell="D6" sqref="D6"/>
    </sheetView>
  </sheetViews>
  <sheetFormatPr defaultRowHeight="15" x14ac:dyDescent="0.25"/>
  <cols>
    <col min="1" max="1" width="14" bestFit="1" customWidth="1"/>
    <col min="2" max="2" width="16.140625" bestFit="1" customWidth="1"/>
    <col min="3" max="3" width="18.7109375" bestFit="1" customWidth="1"/>
    <col min="4" max="4" width="29" bestFit="1" customWidth="1"/>
    <col min="5" max="5" width="30.28515625" bestFit="1" customWidth="1"/>
  </cols>
  <sheetData>
    <row r="1" spans="1:5" x14ac:dyDescent="0.25">
      <c r="A1" t="s">
        <v>0</v>
      </c>
      <c r="B1" t="s">
        <v>1</v>
      </c>
      <c r="C1" t="s">
        <v>2</v>
      </c>
      <c r="D1" t="s">
        <v>21</v>
      </c>
      <c r="E1" t="s">
        <v>3</v>
      </c>
    </row>
    <row r="2" spans="1:5" x14ac:dyDescent="0.25">
      <c r="A2">
        <v>2018</v>
      </c>
      <c r="B2">
        <v>1</v>
      </c>
      <c r="C2" t="s">
        <v>7</v>
      </c>
      <c r="D2" t="s">
        <v>25</v>
      </c>
      <c r="E2">
        <v>-2663168.7599999998</v>
      </c>
    </row>
    <row r="3" spans="1:5" x14ac:dyDescent="0.25">
      <c r="A3">
        <v>2018</v>
      </c>
      <c r="B3">
        <v>1</v>
      </c>
      <c r="C3" t="s">
        <v>9</v>
      </c>
      <c r="D3" t="s">
        <v>27</v>
      </c>
      <c r="E3">
        <v>-585735</v>
      </c>
    </row>
    <row r="4" spans="1:5" x14ac:dyDescent="0.25">
      <c r="A4">
        <v>2018</v>
      </c>
      <c r="B4">
        <v>1</v>
      </c>
      <c r="C4" t="s">
        <v>10</v>
      </c>
      <c r="D4" t="s">
        <v>28</v>
      </c>
      <c r="E4">
        <v>52515819.509999998</v>
      </c>
    </row>
    <row r="5" spans="1:5" x14ac:dyDescent="0.25">
      <c r="A5">
        <v>2018</v>
      </c>
      <c r="B5">
        <v>2</v>
      </c>
      <c r="C5" t="s">
        <v>12</v>
      </c>
      <c r="D5" t="s">
        <v>30</v>
      </c>
      <c r="E5">
        <v>8698</v>
      </c>
    </row>
    <row r="6" spans="1:5" x14ac:dyDescent="0.25">
      <c r="A6">
        <v>2018</v>
      </c>
      <c r="B6">
        <v>2</v>
      </c>
      <c r="C6" t="s">
        <v>13</v>
      </c>
      <c r="D6" t="s">
        <v>31</v>
      </c>
      <c r="E6">
        <v>-8698</v>
      </c>
    </row>
    <row r="7" spans="1:5" x14ac:dyDescent="0.25">
      <c r="A7">
        <v>2018</v>
      </c>
      <c r="B7">
        <v>2</v>
      </c>
      <c r="C7" t="s">
        <v>7</v>
      </c>
      <c r="D7" t="s">
        <v>25</v>
      </c>
      <c r="E7">
        <v>-273830</v>
      </c>
    </row>
    <row r="8" spans="1:5" x14ac:dyDescent="0.25">
      <c r="A8">
        <v>2018</v>
      </c>
      <c r="B8">
        <v>2</v>
      </c>
      <c r="C8" t="s">
        <v>9</v>
      </c>
      <c r="D8" t="s">
        <v>27</v>
      </c>
      <c r="E8">
        <v>-5811477</v>
      </c>
    </row>
    <row r="9" spans="1:5" x14ac:dyDescent="0.25">
      <c r="A9">
        <v>2018</v>
      </c>
      <c r="B9">
        <v>2</v>
      </c>
      <c r="C9" t="s">
        <v>10</v>
      </c>
      <c r="D9" t="s">
        <v>28</v>
      </c>
      <c r="E9">
        <v>74033956.950000003</v>
      </c>
    </row>
    <row r="10" spans="1:5" x14ac:dyDescent="0.25">
      <c r="A10">
        <v>2018</v>
      </c>
      <c r="B10">
        <v>3</v>
      </c>
      <c r="C10" t="s">
        <v>16</v>
      </c>
      <c r="D10" t="s">
        <v>34</v>
      </c>
      <c r="E10">
        <v>24850.799999999999</v>
      </c>
    </row>
    <row r="11" spans="1:5" x14ac:dyDescent="0.25">
      <c r="A11">
        <v>2018</v>
      </c>
      <c r="B11">
        <v>3</v>
      </c>
      <c r="C11" t="s">
        <v>7</v>
      </c>
      <c r="D11" t="s">
        <v>25</v>
      </c>
      <c r="E11">
        <v>-1076972.6000000001</v>
      </c>
    </row>
    <row r="12" spans="1:5" x14ac:dyDescent="0.25">
      <c r="A12">
        <v>2018</v>
      </c>
      <c r="B12">
        <v>3</v>
      </c>
      <c r="C12" t="s">
        <v>9</v>
      </c>
      <c r="D12" t="s">
        <v>27</v>
      </c>
      <c r="E12">
        <v>-58394.8</v>
      </c>
    </row>
    <row r="13" spans="1:5" x14ac:dyDescent="0.25">
      <c r="A13">
        <v>2018</v>
      </c>
      <c r="B13">
        <v>3</v>
      </c>
      <c r="C13" t="s">
        <v>10</v>
      </c>
      <c r="D13" t="s">
        <v>28</v>
      </c>
      <c r="E13">
        <v>61702195.170000002</v>
      </c>
    </row>
    <row r="14" spans="1:5" x14ac:dyDescent="0.25">
      <c r="A14">
        <v>2018</v>
      </c>
      <c r="B14">
        <v>4</v>
      </c>
      <c r="C14" t="s">
        <v>7</v>
      </c>
      <c r="D14" t="s">
        <v>25</v>
      </c>
      <c r="E14">
        <v>-968987.24</v>
      </c>
    </row>
    <row r="15" spans="1:5" x14ac:dyDescent="0.25">
      <c r="A15">
        <v>2018</v>
      </c>
      <c r="B15">
        <v>4</v>
      </c>
      <c r="C15" t="s">
        <v>9</v>
      </c>
      <c r="D15" t="s">
        <v>27</v>
      </c>
      <c r="E15">
        <v>-200</v>
      </c>
    </row>
    <row r="16" spans="1:5" x14ac:dyDescent="0.25">
      <c r="A16">
        <v>2018</v>
      </c>
      <c r="B16">
        <v>4</v>
      </c>
      <c r="C16" t="s">
        <v>10</v>
      </c>
      <c r="D16" t="s">
        <v>28</v>
      </c>
      <c r="E16">
        <v>134817782.28</v>
      </c>
    </row>
    <row r="17" spans="1:5" x14ac:dyDescent="0.25">
      <c r="A17">
        <v>2018</v>
      </c>
      <c r="B17">
        <v>5</v>
      </c>
      <c r="C17" t="s">
        <v>7</v>
      </c>
      <c r="D17" t="s">
        <v>25</v>
      </c>
      <c r="E17">
        <v>-8798472.3399999999</v>
      </c>
    </row>
    <row r="18" spans="1:5" x14ac:dyDescent="0.25">
      <c r="A18">
        <v>2018</v>
      </c>
      <c r="B18">
        <v>5</v>
      </c>
      <c r="C18" t="s">
        <v>9</v>
      </c>
      <c r="D18" t="s">
        <v>27</v>
      </c>
      <c r="E18">
        <v>-4</v>
      </c>
    </row>
    <row r="19" spans="1:5" x14ac:dyDescent="0.25">
      <c r="A19">
        <v>2018</v>
      </c>
      <c r="B19">
        <v>5</v>
      </c>
      <c r="C19" t="s">
        <v>10</v>
      </c>
      <c r="D19" t="s">
        <v>28</v>
      </c>
      <c r="E19">
        <v>203877651.61000001</v>
      </c>
    </row>
    <row r="20" spans="1:5" x14ac:dyDescent="0.25">
      <c r="A20">
        <v>2018</v>
      </c>
      <c r="B20">
        <v>6</v>
      </c>
      <c r="C20" t="s">
        <v>7</v>
      </c>
      <c r="D20" t="s">
        <v>25</v>
      </c>
      <c r="E20">
        <v>-1924763.88</v>
      </c>
    </row>
    <row r="21" spans="1:5" x14ac:dyDescent="0.25">
      <c r="A21">
        <v>2018</v>
      </c>
      <c r="B21">
        <v>6</v>
      </c>
      <c r="C21" t="s">
        <v>17</v>
      </c>
      <c r="D21" t="s">
        <v>30</v>
      </c>
      <c r="E21">
        <v>13800</v>
      </c>
    </row>
    <row r="22" spans="1:5" x14ac:dyDescent="0.25">
      <c r="A22">
        <v>2018</v>
      </c>
      <c r="B22">
        <v>6</v>
      </c>
      <c r="C22" t="s">
        <v>9</v>
      </c>
      <c r="D22" t="s">
        <v>27</v>
      </c>
      <c r="E22">
        <v>-139883.22</v>
      </c>
    </row>
    <row r="23" spans="1:5" x14ac:dyDescent="0.25">
      <c r="A23">
        <v>2018</v>
      </c>
      <c r="B23">
        <v>6</v>
      </c>
      <c r="C23" t="s">
        <v>10</v>
      </c>
      <c r="D23" t="s">
        <v>28</v>
      </c>
      <c r="E23">
        <v>183869609.84</v>
      </c>
    </row>
    <row r="24" spans="1:5" x14ac:dyDescent="0.25">
      <c r="A24">
        <v>2018</v>
      </c>
      <c r="B24">
        <v>7</v>
      </c>
      <c r="C24" t="s">
        <v>7</v>
      </c>
      <c r="D24" t="s">
        <v>25</v>
      </c>
      <c r="E24">
        <v>-2243734</v>
      </c>
    </row>
    <row r="25" spans="1:5" x14ac:dyDescent="0.25">
      <c r="A25">
        <v>2018</v>
      </c>
      <c r="B25">
        <v>7</v>
      </c>
      <c r="C25" t="s">
        <v>9</v>
      </c>
      <c r="D25" t="s">
        <v>27</v>
      </c>
      <c r="E25">
        <v>-168857.28</v>
      </c>
    </row>
    <row r="26" spans="1:5" x14ac:dyDescent="0.25">
      <c r="A26">
        <v>2018</v>
      </c>
      <c r="B26">
        <v>7</v>
      </c>
      <c r="C26" t="s">
        <v>10</v>
      </c>
      <c r="D26" t="s">
        <v>28</v>
      </c>
      <c r="E26">
        <v>40540134.960000001</v>
      </c>
    </row>
    <row r="27" spans="1:5" x14ac:dyDescent="0.25">
      <c r="A27">
        <v>2018</v>
      </c>
      <c r="B27">
        <v>8</v>
      </c>
      <c r="C27" t="s">
        <v>7</v>
      </c>
      <c r="D27" t="s">
        <v>25</v>
      </c>
      <c r="E27">
        <v>-172520.3</v>
      </c>
    </row>
    <row r="28" spans="1:5" x14ac:dyDescent="0.25">
      <c r="A28">
        <v>2018</v>
      </c>
      <c r="B28">
        <v>8</v>
      </c>
      <c r="C28" t="s">
        <v>17</v>
      </c>
      <c r="D28" t="s">
        <v>30</v>
      </c>
      <c r="E28">
        <v>4500</v>
      </c>
    </row>
    <row r="29" spans="1:5" x14ac:dyDescent="0.25">
      <c r="A29">
        <v>2018</v>
      </c>
      <c r="B29">
        <v>8</v>
      </c>
      <c r="C29" t="s">
        <v>9</v>
      </c>
      <c r="D29" t="s">
        <v>27</v>
      </c>
      <c r="E29">
        <v>-130721.99</v>
      </c>
    </row>
    <row r="30" spans="1:5" x14ac:dyDescent="0.25">
      <c r="A30">
        <v>2018</v>
      </c>
      <c r="B30">
        <v>8</v>
      </c>
      <c r="C30" t="s">
        <v>10</v>
      </c>
      <c r="D30" t="s">
        <v>28</v>
      </c>
      <c r="E30">
        <v>22383075.93</v>
      </c>
    </row>
    <row r="31" spans="1:5" x14ac:dyDescent="0.25">
      <c r="A31">
        <v>2018</v>
      </c>
      <c r="B31">
        <v>9</v>
      </c>
      <c r="C31" t="s">
        <v>7</v>
      </c>
      <c r="D31" t="s">
        <v>25</v>
      </c>
      <c r="E31">
        <v>-298040</v>
      </c>
    </row>
    <row r="32" spans="1:5" x14ac:dyDescent="0.25">
      <c r="A32">
        <v>2018</v>
      </c>
      <c r="B32">
        <v>9</v>
      </c>
      <c r="C32" t="s">
        <v>9</v>
      </c>
      <c r="D32" t="s">
        <v>27</v>
      </c>
      <c r="E32">
        <v>-19431.88</v>
      </c>
    </row>
    <row r="33" spans="1:5" x14ac:dyDescent="0.25">
      <c r="A33">
        <v>2018</v>
      </c>
      <c r="B33">
        <v>9</v>
      </c>
      <c r="C33" t="s">
        <v>10</v>
      </c>
      <c r="D33" t="s">
        <v>28</v>
      </c>
      <c r="E33">
        <v>28472897.34</v>
      </c>
    </row>
    <row r="34" spans="1:5" x14ac:dyDescent="0.25">
      <c r="A34">
        <v>2018</v>
      </c>
      <c r="B34">
        <v>10</v>
      </c>
      <c r="C34" t="s">
        <v>19</v>
      </c>
      <c r="D34" t="s">
        <v>36</v>
      </c>
      <c r="E34">
        <v>16500</v>
      </c>
    </row>
    <row r="35" spans="1:5" x14ac:dyDescent="0.25">
      <c r="A35">
        <v>2018</v>
      </c>
      <c r="B35">
        <v>10</v>
      </c>
      <c r="C35" t="s">
        <v>20</v>
      </c>
      <c r="D35" t="s">
        <v>37</v>
      </c>
      <c r="E35">
        <v>-16500</v>
      </c>
    </row>
    <row r="36" spans="1:5" x14ac:dyDescent="0.25">
      <c r="A36">
        <v>2018</v>
      </c>
      <c r="B36">
        <v>10</v>
      </c>
      <c r="C36" t="s">
        <v>7</v>
      </c>
      <c r="D36" t="s">
        <v>25</v>
      </c>
      <c r="E36">
        <v>-1163238.02</v>
      </c>
    </row>
    <row r="37" spans="1:5" x14ac:dyDescent="0.25">
      <c r="A37">
        <v>2018</v>
      </c>
      <c r="B37">
        <v>10</v>
      </c>
      <c r="C37" t="s">
        <v>10</v>
      </c>
      <c r="D37" t="s">
        <v>28</v>
      </c>
      <c r="E37">
        <v>21449994.670000002</v>
      </c>
    </row>
    <row r="38" spans="1:5" x14ac:dyDescent="0.25">
      <c r="A38">
        <v>2018</v>
      </c>
      <c r="B38">
        <v>11</v>
      </c>
      <c r="C38" t="s">
        <v>7</v>
      </c>
      <c r="D38" t="s">
        <v>25</v>
      </c>
      <c r="E38">
        <v>-218646</v>
      </c>
    </row>
    <row r="39" spans="1:5" x14ac:dyDescent="0.25">
      <c r="A39">
        <v>2018</v>
      </c>
      <c r="B39">
        <v>11</v>
      </c>
      <c r="C39" t="s">
        <v>17</v>
      </c>
      <c r="D39" t="s">
        <v>30</v>
      </c>
      <c r="E39">
        <v>4500</v>
      </c>
    </row>
    <row r="40" spans="1:5" x14ac:dyDescent="0.25">
      <c r="A40">
        <v>2018</v>
      </c>
      <c r="B40">
        <v>11</v>
      </c>
      <c r="C40" t="s">
        <v>10</v>
      </c>
      <c r="D40" t="s">
        <v>28</v>
      </c>
      <c r="E40">
        <v>28480009.010000002</v>
      </c>
    </row>
    <row r="41" spans="1:5" x14ac:dyDescent="0.25">
      <c r="A41">
        <v>2018</v>
      </c>
      <c r="B41">
        <v>12</v>
      </c>
      <c r="C41" t="s">
        <v>7</v>
      </c>
      <c r="D41" t="s">
        <v>25</v>
      </c>
      <c r="E41">
        <v>-28725</v>
      </c>
    </row>
    <row r="42" spans="1:5" x14ac:dyDescent="0.25">
      <c r="A42">
        <v>2018</v>
      </c>
      <c r="B42">
        <v>12</v>
      </c>
      <c r="C42" t="s">
        <v>9</v>
      </c>
      <c r="D42" t="s">
        <v>27</v>
      </c>
      <c r="E42">
        <v>-41200</v>
      </c>
    </row>
    <row r="43" spans="1:5" x14ac:dyDescent="0.25">
      <c r="A43">
        <v>2018</v>
      </c>
      <c r="B43">
        <v>12</v>
      </c>
      <c r="C43" t="s">
        <v>10</v>
      </c>
      <c r="D43" t="s">
        <v>28</v>
      </c>
      <c r="E43">
        <v>14151058.6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9"/>
  <sheetViews>
    <sheetView topLeftCell="B1" workbookViewId="0">
      <selection activeCell="G20" sqref="G20"/>
    </sheetView>
  </sheetViews>
  <sheetFormatPr defaultRowHeight="15" x14ac:dyDescent="0.25"/>
  <cols>
    <col min="1" max="1" width="37.7109375" bestFit="1" customWidth="1"/>
    <col min="2" max="2" width="16.28515625" bestFit="1" customWidth="1"/>
    <col min="3" max="3" width="13.5703125" customWidth="1"/>
    <col min="4" max="6" width="14.5703125" customWidth="1"/>
    <col min="7" max="12" width="13.5703125" customWidth="1"/>
    <col min="13" max="13" width="13.5703125" bestFit="1" customWidth="1"/>
    <col min="14" max="14" width="14.5703125" bestFit="1" customWidth="1"/>
  </cols>
  <sheetData>
    <row r="3" spans="1:14" x14ac:dyDescent="0.25">
      <c r="A3" s="19" t="s">
        <v>41</v>
      </c>
      <c r="B3" s="19" t="s">
        <v>38</v>
      </c>
    </row>
    <row r="4" spans="1:14" x14ac:dyDescent="0.25">
      <c r="A4" s="19" t="s">
        <v>40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 t="s">
        <v>39</v>
      </c>
    </row>
    <row r="5" spans="1:14" x14ac:dyDescent="0.25">
      <c r="A5" s="20" t="s">
        <v>26</v>
      </c>
      <c r="B5" s="21">
        <v>-71708394.540000007</v>
      </c>
      <c r="C5" s="21">
        <v>-90819128.430000007</v>
      </c>
      <c r="D5" s="21">
        <v>-121639823.16</v>
      </c>
      <c r="E5" s="21">
        <v>-153280844.36000001</v>
      </c>
      <c r="F5" s="21">
        <v>-112336337.34</v>
      </c>
      <c r="G5" s="21">
        <v>-65985815.270000003</v>
      </c>
      <c r="H5" s="21">
        <v>-15420556.810000001</v>
      </c>
      <c r="I5" s="21">
        <v>-20639991.760000002</v>
      </c>
      <c r="J5" s="21">
        <v>-17342843.379999999</v>
      </c>
      <c r="K5" s="21">
        <v>-13097126.439999999</v>
      </c>
      <c r="L5" s="21">
        <v>-24075492.870000001</v>
      </c>
      <c r="M5" s="21">
        <v>-10515909.689999999</v>
      </c>
      <c r="N5" s="21">
        <v>-716862264.05000007</v>
      </c>
    </row>
    <row r="6" spans="1:14" x14ac:dyDescent="0.25">
      <c r="A6" s="20" t="s">
        <v>24</v>
      </c>
      <c r="B6" s="21">
        <v>704540.81</v>
      </c>
      <c r="C6" s="21">
        <v>815743.56</v>
      </c>
      <c r="D6" s="21">
        <v>816534.9</v>
      </c>
      <c r="E6" s="21">
        <v>374780.15999999997</v>
      </c>
      <c r="F6" s="21">
        <v>2911945.44</v>
      </c>
      <c r="G6" s="21">
        <v>993851.45</v>
      </c>
      <c r="H6" s="21">
        <v>798760</v>
      </c>
      <c r="I6" s="21">
        <v>89095.11</v>
      </c>
      <c r="J6" s="21">
        <v>214454.52</v>
      </c>
      <c r="K6" s="21">
        <v>216269.53</v>
      </c>
      <c r="L6" s="21">
        <v>604533</v>
      </c>
      <c r="M6" s="21"/>
      <c r="N6" s="21">
        <v>8540508.4800000004</v>
      </c>
    </row>
    <row r="7" spans="1:14" x14ac:dyDescent="0.25">
      <c r="A7" s="20" t="s">
        <v>33</v>
      </c>
      <c r="B7" s="21"/>
      <c r="C7" s="21">
        <v>-153615</v>
      </c>
      <c r="D7" s="21">
        <v>-206348.87</v>
      </c>
      <c r="E7" s="21"/>
      <c r="F7" s="21"/>
      <c r="G7" s="21">
        <v>-3888</v>
      </c>
      <c r="H7" s="21"/>
      <c r="I7" s="21"/>
      <c r="J7" s="21"/>
      <c r="K7" s="21"/>
      <c r="L7" s="21"/>
      <c r="M7" s="21"/>
      <c r="N7" s="21">
        <v>-363851.87</v>
      </c>
    </row>
    <row r="8" spans="1:14" x14ac:dyDescent="0.25">
      <c r="A8" s="20" t="s">
        <v>32</v>
      </c>
      <c r="B8" s="21"/>
      <c r="C8" s="21">
        <v>153615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1">
        <v>153615</v>
      </c>
    </row>
    <row r="9" spans="1:14" x14ac:dyDescent="0.25">
      <c r="A9" s="20" t="s">
        <v>39</v>
      </c>
      <c r="B9" s="21">
        <v>-71003853.730000004</v>
      </c>
      <c r="C9" s="21">
        <v>-90003384.870000005</v>
      </c>
      <c r="D9" s="21">
        <v>-121029637.13</v>
      </c>
      <c r="E9" s="21">
        <v>-152906064.20000002</v>
      </c>
      <c r="F9" s="21">
        <v>-109424391.90000001</v>
      </c>
      <c r="G9" s="21">
        <v>-64995851.82</v>
      </c>
      <c r="H9" s="21">
        <v>-14621796.810000001</v>
      </c>
      <c r="I9" s="21">
        <v>-20550896.650000002</v>
      </c>
      <c r="J9" s="21">
        <v>-17128388.859999999</v>
      </c>
      <c r="K9" s="21">
        <v>-12880856.91</v>
      </c>
      <c r="L9" s="21">
        <v>-23470959.870000001</v>
      </c>
      <c r="M9" s="21">
        <v>-10515909.689999999</v>
      </c>
      <c r="N9" s="21">
        <v>-708531992.44000006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workbookViewId="0">
      <selection sqref="A1:E28"/>
    </sheetView>
  </sheetViews>
  <sheetFormatPr defaultRowHeight="15" x14ac:dyDescent="0.25"/>
  <sheetData>
    <row r="1" spans="1:5" x14ac:dyDescent="0.25">
      <c r="A1" t="s">
        <v>0</v>
      </c>
      <c r="B1" t="s">
        <v>1</v>
      </c>
      <c r="C1" t="s">
        <v>2</v>
      </c>
      <c r="D1" t="s">
        <v>21</v>
      </c>
      <c r="E1" t="s">
        <v>3</v>
      </c>
    </row>
    <row r="2" spans="1:5" x14ac:dyDescent="0.25">
      <c r="A2">
        <v>2018</v>
      </c>
      <c r="B2">
        <v>1</v>
      </c>
      <c r="C2" t="s">
        <v>6</v>
      </c>
      <c r="D2" t="s">
        <v>24</v>
      </c>
      <c r="E2">
        <v>704540.81</v>
      </c>
    </row>
    <row r="3" spans="1:5" x14ac:dyDescent="0.25">
      <c r="A3">
        <v>2018</v>
      </c>
      <c r="B3">
        <v>1</v>
      </c>
      <c r="C3" t="s">
        <v>8</v>
      </c>
      <c r="D3" t="s">
        <v>26</v>
      </c>
      <c r="E3">
        <v>-71708394.540000007</v>
      </c>
    </row>
    <row r="4" spans="1:5" x14ac:dyDescent="0.25">
      <c r="A4">
        <v>2018</v>
      </c>
      <c r="B4">
        <v>2</v>
      </c>
      <c r="C4" t="s">
        <v>6</v>
      </c>
      <c r="D4" t="s">
        <v>24</v>
      </c>
      <c r="E4">
        <v>815743.56</v>
      </c>
    </row>
    <row r="5" spans="1:5" x14ac:dyDescent="0.25">
      <c r="A5">
        <v>2018</v>
      </c>
      <c r="B5">
        <v>2</v>
      </c>
      <c r="C5" t="s">
        <v>8</v>
      </c>
      <c r="D5" t="s">
        <v>26</v>
      </c>
      <c r="E5">
        <v>-90819128.430000007</v>
      </c>
    </row>
    <row r="6" spans="1:5" x14ac:dyDescent="0.25">
      <c r="A6">
        <v>2018</v>
      </c>
      <c r="B6">
        <v>2</v>
      </c>
      <c r="C6" t="s">
        <v>14</v>
      </c>
      <c r="D6" t="s">
        <v>32</v>
      </c>
      <c r="E6">
        <v>153615</v>
      </c>
    </row>
    <row r="7" spans="1:5" x14ac:dyDescent="0.25">
      <c r="A7">
        <v>2018</v>
      </c>
      <c r="B7">
        <v>2</v>
      </c>
      <c r="C7" t="s">
        <v>15</v>
      </c>
      <c r="D7" t="s">
        <v>33</v>
      </c>
      <c r="E7">
        <v>-153615</v>
      </c>
    </row>
    <row r="8" spans="1:5" x14ac:dyDescent="0.25">
      <c r="A8">
        <v>2018</v>
      </c>
      <c r="B8">
        <v>3</v>
      </c>
      <c r="C8" t="s">
        <v>6</v>
      </c>
      <c r="D8" t="s">
        <v>24</v>
      </c>
      <c r="E8">
        <v>816534.9</v>
      </c>
    </row>
    <row r="9" spans="1:5" x14ac:dyDescent="0.25">
      <c r="A9">
        <v>2018</v>
      </c>
      <c r="B9">
        <v>3</v>
      </c>
      <c r="C9" t="s">
        <v>8</v>
      </c>
      <c r="D9" t="s">
        <v>26</v>
      </c>
      <c r="E9">
        <v>-121639823.16</v>
      </c>
    </row>
    <row r="10" spans="1:5" x14ac:dyDescent="0.25">
      <c r="A10">
        <v>2018</v>
      </c>
      <c r="B10">
        <v>3</v>
      </c>
      <c r="C10" t="s">
        <v>15</v>
      </c>
      <c r="D10" t="s">
        <v>33</v>
      </c>
      <c r="E10">
        <v>-206348.87</v>
      </c>
    </row>
    <row r="11" spans="1:5" x14ac:dyDescent="0.25">
      <c r="A11">
        <v>2018</v>
      </c>
      <c r="B11">
        <v>4</v>
      </c>
      <c r="C11" t="s">
        <v>6</v>
      </c>
      <c r="D11" t="s">
        <v>24</v>
      </c>
      <c r="E11">
        <v>374780.15999999997</v>
      </c>
    </row>
    <row r="12" spans="1:5" x14ac:dyDescent="0.25">
      <c r="A12">
        <v>2018</v>
      </c>
      <c r="B12">
        <v>4</v>
      </c>
      <c r="C12" t="s">
        <v>8</v>
      </c>
      <c r="D12" t="s">
        <v>26</v>
      </c>
      <c r="E12">
        <v>-153280844.36000001</v>
      </c>
    </row>
    <row r="13" spans="1:5" x14ac:dyDescent="0.25">
      <c r="A13">
        <v>2018</v>
      </c>
      <c r="B13">
        <v>5</v>
      </c>
      <c r="C13" t="s">
        <v>6</v>
      </c>
      <c r="D13" t="s">
        <v>24</v>
      </c>
      <c r="E13">
        <v>2911945.44</v>
      </c>
    </row>
    <row r="14" spans="1:5" x14ac:dyDescent="0.25">
      <c r="A14">
        <v>2018</v>
      </c>
      <c r="B14">
        <v>5</v>
      </c>
      <c r="C14" t="s">
        <v>8</v>
      </c>
      <c r="D14" t="s">
        <v>26</v>
      </c>
      <c r="E14">
        <v>-112336337.34</v>
      </c>
    </row>
    <row r="15" spans="1:5" x14ac:dyDescent="0.25">
      <c r="A15">
        <v>2018</v>
      </c>
      <c r="B15">
        <v>6</v>
      </c>
      <c r="C15" t="s">
        <v>6</v>
      </c>
      <c r="D15" t="s">
        <v>24</v>
      </c>
      <c r="E15">
        <v>993851.45</v>
      </c>
    </row>
    <row r="16" spans="1:5" x14ac:dyDescent="0.25">
      <c r="A16">
        <v>2018</v>
      </c>
      <c r="B16">
        <v>6</v>
      </c>
      <c r="C16" t="s">
        <v>8</v>
      </c>
      <c r="D16" t="s">
        <v>26</v>
      </c>
      <c r="E16">
        <v>-65985815.270000003</v>
      </c>
    </row>
    <row r="17" spans="1:5" x14ac:dyDescent="0.25">
      <c r="A17">
        <v>2018</v>
      </c>
      <c r="B17">
        <v>6</v>
      </c>
      <c r="C17" t="s">
        <v>15</v>
      </c>
      <c r="D17" t="s">
        <v>33</v>
      </c>
      <c r="E17">
        <v>-3888</v>
      </c>
    </row>
    <row r="18" spans="1:5" x14ac:dyDescent="0.25">
      <c r="A18">
        <v>2018</v>
      </c>
      <c r="B18">
        <v>7</v>
      </c>
      <c r="C18" t="s">
        <v>6</v>
      </c>
      <c r="D18" t="s">
        <v>24</v>
      </c>
      <c r="E18">
        <v>798760</v>
      </c>
    </row>
    <row r="19" spans="1:5" x14ac:dyDescent="0.25">
      <c r="A19">
        <v>2018</v>
      </c>
      <c r="B19">
        <v>7</v>
      </c>
      <c r="C19" t="s">
        <v>8</v>
      </c>
      <c r="D19" t="s">
        <v>26</v>
      </c>
      <c r="E19">
        <v>-15420556.810000001</v>
      </c>
    </row>
    <row r="20" spans="1:5" x14ac:dyDescent="0.25">
      <c r="A20">
        <v>2018</v>
      </c>
      <c r="B20">
        <v>8</v>
      </c>
      <c r="C20" t="s">
        <v>6</v>
      </c>
      <c r="D20" t="s">
        <v>24</v>
      </c>
      <c r="E20">
        <v>89095.11</v>
      </c>
    </row>
    <row r="21" spans="1:5" x14ac:dyDescent="0.25">
      <c r="A21">
        <v>2018</v>
      </c>
      <c r="B21">
        <v>8</v>
      </c>
      <c r="C21" t="s">
        <v>8</v>
      </c>
      <c r="D21" t="s">
        <v>26</v>
      </c>
      <c r="E21">
        <v>-20639991.760000002</v>
      </c>
    </row>
    <row r="22" spans="1:5" x14ac:dyDescent="0.25">
      <c r="A22">
        <v>2018</v>
      </c>
      <c r="B22">
        <v>9</v>
      </c>
      <c r="C22" t="s">
        <v>6</v>
      </c>
      <c r="D22" t="s">
        <v>24</v>
      </c>
      <c r="E22">
        <v>214454.52</v>
      </c>
    </row>
    <row r="23" spans="1:5" x14ac:dyDescent="0.25">
      <c r="A23">
        <v>2018</v>
      </c>
      <c r="B23">
        <v>9</v>
      </c>
      <c r="C23" t="s">
        <v>8</v>
      </c>
      <c r="D23" t="s">
        <v>26</v>
      </c>
      <c r="E23">
        <v>-17342843.379999999</v>
      </c>
    </row>
    <row r="24" spans="1:5" x14ac:dyDescent="0.25">
      <c r="A24">
        <v>2018</v>
      </c>
      <c r="B24">
        <v>10</v>
      </c>
      <c r="C24" t="s">
        <v>6</v>
      </c>
      <c r="D24" t="s">
        <v>24</v>
      </c>
      <c r="E24">
        <v>216269.53</v>
      </c>
    </row>
    <row r="25" spans="1:5" x14ac:dyDescent="0.25">
      <c r="A25">
        <v>2018</v>
      </c>
      <c r="B25">
        <v>10</v>
      </c>
      <c r="C25" t="s">
        <v>8</v>
      </c>
      <c r="D25" t="s">
        <v>26</v>
      </c>
      <c r="E25">
        <v>-13097126.439999999</v>
      </c>
    </row>
    <row r="26" spans="1:5" x14ac:dyDescent="0.25">
      <c r="A26">
        <v>2018</v>
      </c>
      <c r="B26">
        <v>11</v>
      </c>
      <c r="C26" t="s">
        <v>6</v>
      </c>
      <c r="D26" t="s">
        <v>24</v>
      </c>
      <c r="E26">
        <v>604533</v>
      </c>
    </row>
    <row r="27" spans="1:5" x14ac:dyDescent="0.25">
      <c r="A27">
        <v>2018</v>
      </c>
      <c r="B27">
        <v>11</v>
      </c>
      <c r="C27" t="s">
        <v>8</v>
      </c>
      <c r="D27" t="s">
        <v>26</v>
      </c>
      <c r="E27">
        <v>-24075492.870000001</v>
      </c>
    </row>
    <row r="28" spans="1:5" x14ac:dyDescent="0.25">
      <c r="A28">
        <v>2018</v>
      </c>
      <c r="B28">
        <v>12</v>
      </c>
      <c r="C28" t="s">
        <v>8</v>
      </c>
      <c r="D28" t="s">
        <v>26</v>
      </c>
      <c r="E28">
        <v>-10515909.689999999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45"/>
  <sheetViews>
    <sheetView topLeftCell="A35" workbookViewId="0">
      <selection activeCell="A53" sqref="A53"/>
    </sheetView>
  </sheetViews>
  <sheetFormatPr defaultRowHeight="15" x14ac:dyDescent="0.25"/>
  <cols>
    <col min="1" max="1" width="37.7109375" bestFit="1" customWidth="1"/>
    <col min="2" max="2" width="16.28515625" bestFit="1" customWidth="1"/>
    <col min="3" max="3" width="13.5703125" bestFit="1" customWidth="1"/>
    <col min="4" max="7" width="14.5703125" bestFit="1" customWidth="1"/>
    <col min="8" max="13" width="13.5703125" bestFit="1" customWidth="1"/>
    <col min="14" max="14" width="14.5703125" bestFit="1" customWidth="1"/>
  </cols>
  <sheetData>
    <row r="3" spans="1:14" x14ac:dyDescent="0.25">
      <c r="A3" s="19" t="s">
        <v>41</v>
      </c>
      <c r="B3" s="19" t="s">
        <v>38</v>
      </c>
    </row>
    <row r="4" spans="1:14" x14ac:dyDescent="0.25">
      <c r="A4" s="19" t="s">
        <v>40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 t="s">
        <v>39</v>
      </c>
    </row>
    <row r="5" spans="1:14" x14ac:dyDescent="0.25">
      <c r="A5" s="20" t="s">
        <v>34</v>
      </c>
      <c r="B5" s="21"/>
      <c r="C5" s="21"/>
      <c r="D5" s="21">
        <v>0</v>
      </c>
      <c r="E5" s="21"/>
      <c r="F5" s="21"/>
      <c r="G5" s="21"/>
      <c r="H5" s="21"/>
      <c r="I5" s="21"/>
      <c r="J5" s="21"/>
      <c r="K5" s="21"/>
      <c r="L5" s="21"/>
      <c r="M5" s="21"/>
      <c r="N5" s="21">
        <v>0</v>
      </c>
    </row>
    <row r="6" spans="1:14" x14ac:dyDescent="0.25">
      <c r="A6" s="23">
        <v>100310001</v>
      </c>
      <c r="B6" s="21"/>
      <c r="C6" s="21"/>
      <c r="D6" s="21">
        <v>24850.799999999999</v>
      </c>
      <c r="E6" s="21"/>
      <c r="F6" s="21"/>
      <c r="G6" s="21"/>
      <c r="H6" s="21"/>
      <c r="I6" s="21"/>
      <c r="J6" s="21"/>
      <c r="K6" s="21"/>
      <c r="L6" s="21"/>
      <c r="M6" s="21"/>
      <c r="N6" s="21">
        <v>24850.799999999999</v>
      </c>
    </row>
    <row r="7" spans="1:14" x14ac:dyDescent="0.25">
      <c r="A7" s="23">
        <v>300100007</v>
      </c>
      <c r="B7" s="21"/>
      <c r="C7" s="21"/>
      <c r="D7" s="21">
        <v>-24850.799999999999</v>
      </c>
      <c r="E7" s="21"/>
      <c r="F7" s="21"/>
      <c r="G7" s="21"/>
      <c r="H7" s="21"/>
      <c r="I7" s="21"/>
      <c r="J7" s="21"/>
      <c r="K7" s="21"/>
      <c r="L7" s="21"/>
      <c r="M7" s="21"/>
      <c r="N7" s="21">
        <v>-24850.799999999999</v>
      </c>
    </row>
    <row r="8" spans="1:14" x14ac:dyDescent="0.25">
      <c r="A8" s="20" t="s">
        <v>36</v>
      </c>
      <c r="B8" s="21"/>
      <c r="C8" s="21"/>
      <c r="D8" s="21"/>
      <c r="E8" s="21"/>
      <c r="F8" s="21"/>
      <c r="G8" s="21"/>
      <c r="H8" s="21"/>
      <c r="I8" s="21"/>
      <c r="J8" s="21"/>
      <c r="K8" s="21">
        <v>0</v>
      </c>
      <c r="L8" s="21"/>
      <c r="M8" s="21"/>
      <c r="N8" s="21">
        <v>0</v>
      </c>
    </row>
    <row r="9" spans="1:14" x14ac:dyDescent="0.25">
      <c r="A9" s="23">
        <v>100310001</v>
      </c>
      <c r="B9" s="21"/>
      <c r="C9" s="21"/>
      <c r="D9" s="21"/>
      <c r="E9" s="21"/>
      <c r="F9" s="21"/>
      <c r="G9" s="21"/>
      <c r="H9" s="21"/>
      <c r="I9" s="21"/>
      <c r="J9" s="21"/>
      <c r="K9" s="21">
        <v>16500</v>
      </c>
      <c r="L9" s="21"/>
      <c r="M9" s="21"/>
      <c r="N9" s="21">
        <v>16500</v>
      </c>
    </row>
    <row r="10" spans="1:14" x14ac:dyDescent="0.25">
      <c r="A10" s="23">
        <v>300100007</v>
      </c>
      <c r="B10" s="21"/>
      <c r="C10" s="21"/>
      <c r="D10" s="21"/>
      <c r="E10" s="21"/>
      <c r="F10" s="21"/>
      <c r="G10" s="21"/>
      <c r="H10" s="21"/>
      <c r="I10" s="21"/>
      <c r="J10" s="21"/>
      <c r="K10" s="21">
        <v>-16500</v>
      </c>
      <c r="L10" s="21"/>
      <c r="M10" s="21"/>
      <c r="N10" s="21">
        <v>-16500</v>
      </c>
    </row>
    <row r="11" spans="1:14" x14ac:dyDescent="0.25">
      <c r="A11" s="20" t="s">
        <v>37</v>
      </c>
      <c r="B11" s="21"/>
      <c r="C11" s="21"/>
      <c r="D11" s="21"/>
      <c r="E11" s="21"/>
      <c r="F11" s="21"/>
      <c r="G11" s="21"/>
      <c r="H11" s="21"/>
      <c r="I11" s="21"/>
      <c r="J11" s="21"/>
      <c r="K11" s="21">
        <v>0</v>
      </c>
      <c r="L11" s="21"/>
      <c r="M11" s="21"/>
      <c r="N11" s="21">
        <v>0</v>
      </c>
    </row>
    <row r="12" spans="1:14" x14ac:dyDescent="0.25">
      <c r="A12" s="23">
        <v>100310001</v>
      </c>
      <c r="B12" s="21"/>
      <c r="C12" s="21"/>
      <c r="D12" s="21"/>
      <c r="E12" s="21"/>
      <c r="F12" s="21"/>
      <c r="G12" s="21"/>
      <c r="H12" s="21"/>
      <c r="I12" s="21"/>
      <c r="J12" s="21"/>
      <c r="K12" s="21">
        <v>-16500</v>
      </c>
      <c r="L12" s="21"/>
      <c r="M12" s="21"/>
      <c r="N12" s="21">
        <v>-16500</v>
      </c>
    </row>
    <row r="13" spans="1:14" x14ac:dyDescent="0.25">
      <c r="A13" s="23">
        <v>300100007</v>
      </c>
      <c r="B13" s="21"/>
      <c r="C13" s="21"/>
      <c r="D13" s="21"/>
      <c r="E13" s="21"/>
      <c r="F13" s="21"/>
      <c r="G13" s="21"/>
      <c r="H13" s="21"/>
      <c r="I13" s="21"/>
      <c r="J13" s="21"/>
      <c r="K13" s="21">
        <v>16500</v>
      </c>
      <c r="L13" s="21"/>
      <c r="M13" s="21"/>
      <c r="N13" s="21">
        <v>16500</v>
      </c>
    </row>
    <row r="14" spans="1:14" x14ac:dyDescent="0.25">
      <c r="A14" s="20" t="s">
        <v>30</v>
      </c>
      <c r="B14" s="21"/>
      <c r="C14" s="21">
        <v>0</v>
      </c>
      <c r="D14" s="21"/>
      <c r="E14" s="21"/>
      <c r="F14" s="21"/>
      <c r="G14" s="21">
        <v>0</v>
      </c>
      <c r="H14" s="21"/>
      <c r="I14" s="21">
        <v>0</v>
      </c>
      <c r="J14" s="21"/>
      <c r="K14" s="21"/>
      <c r="L14" s="21">
        <v>0</v>
      </c>
      <c r="M14" s="21"/>
      <c r="N14" s="21">
        <v>0</v>
      </c>
    </row>
    <row r="15" spans="1:14" x14ac:dyDescent="0.25">
      <c r="A15" s="23">
        <v>100310001</v>
      </c>
      <c r="B15" s="21"/>
      <c r="C15" s="21">
        <v>8698</v>
      </c>
      <c r="D15" s="21"/>
      <c r="E15" s="21"/>
      <c r="F15" s="21"/>
      <c r="G15" s="21">
        <v>13800</v>
      </c>
      <c r="H15" s="21"/>
      <c r="I15" s="21">
        <v>4500</v>
      </c>
      <c r="J15" s="21"/>
      <c r="K15" s="21"/>
      <c r="L15" s="21">
        <v>4500</v>
      </c>
      <c r="M15" s="21"/>
      <c r="N15" s="21">
        <v>31498</v>
      </c>
    </row>
    <row r="16" spans="1:14" x14ac:dyDescent="0.25">
      <c r="A16" s="23">
        <v>300100007</v>
      </c>
      <c r="B16" s="21"/>
      <c r="C16" s="21">
        <v>-8698</v>
      </c>
      <c r="D16" s="21"/>
      <c r="E16" s="21"/>
      <c r="F16" s="21"/>
      <c r="G16" s="21">
        <v>-13800</v>
      </c>
      <c r="H16" s="21"/>
      <c r="I16" s="21">
        <v>-4500</v>
      </c>
      <c r="J16" s="21"/>
      <c r="K16" s="21"/>
      <c r="L16" s="21">
        <v>-4500</v>
      </c>
      <c r="M16" s="21"/>
      <c r="N16" s="21">
        <v>-31498</v>
      </c>
    </row>
    <row r="17" spans="1:14" x14ac:dyDescent="0.25">
      <c r="A17" s="20" t="s">
        <v>31</v>
      </c>
      <c r="B17" s="21"/>
      <c r="C17" s="21">
        <v>0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>
        <v>0</v>
      </c>
    </row>
    <row r="18" spans="1:14" x14ac:dyDescent="0.25">
      <c r="A18" s="23">
        <v>100310001</v>
      </c>
      <c r="B18" s="21"/>
      <c r="C18" s="21">
        <v>-8698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>
        <v>-8698</v>
      </c>
    </row>
    <row r="19" spans="1:14" x14ac:dyDescent="0.25">
      <c r="A19" s="23">
        <v>300100007</v>
      </c>
      <c r="B19" s="21"/>
      <c r="C19" s="21">
        <v>8698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>
        <v>8698</v>
      </c>
    </row>
    <row r="20" spans="1:14" x14ac:dyDescent="0.25">
      <c r="A20" s="20" t="s">
        <v>26</v>
      </c>
      <c r="B20" s="21">
        <v>0</v>
      </c>
      <c r="C20" s="21">
        <v>0</v>
      </c>
      <c r="D20" s="21">
        <v>0</v>
      </c>
      <c r="E20" s="21">
        <v>0</v>
      </c>
      <c r="F20" s="21">
        <v>0</v>
      </c>
      <c r="G20" s="21">
        <v>0</v>
      </c>
      <c r="H20" s="21">
        <v>0</v>
      </c>
      <c r="I20" s="21">
        <v>0</v>
      </c>
      <c r="J20" s="21">
        <v>0</v>
      </c>
      <c r="K20" s="21">
        <v>0</v>
      </c>
      <c r="L20" s="21">
        <v>0</v>
      </c>
      <c r="M20" s="21">
        <v>0</v>
      </c>
      <c r="N20" s="21">
        <v>0</v>
      </c>
    </row>
    <row r="21" spans="1:14" x14ac:dyDescent="0.25">
      <c r="A21" s="23">
        <v>200200001</v>
      </c>
      <c r="B21" s="21">
        <v>-71708394.540000007</v>
      </c>
      <c r="C21" s="21">
        <v>-90819128.430000007</v>
      </c>
      <c r="D21" s="21">
        <v>-121639823.16</v>
      </c>
      <c r="E21" s="21">
        <v>-153280844.36000001</v>
      </c>
      <c r="F21" s="21">
        <v>-112336337.34</v>
      </c>
      <c r="G21" s="21">
        <v>-65985815.270000003</v>
      </c>
      <c r="H21" s="21">
        <v>-15420556.810000001</v>
      </c>
      <c r="I21" s="21">
        <v>-20639991.760000002</v>
      </c>
      <c r="J21" s="21">
        <v>-17342843.379999999</v>
      </c>
      <c r="K21" s="21">
        <v>-13097126.439999999</v>
      </c>
      <c r="L21" s="21">
        <v>-24075492.870000001</v>
      </c>
      <c r="M21" s="21">
        <v>-10515909.689999999</v>
      </c>
      <c r="N21" s="21">
        <v>-716862264.05000007</v>
      </c>
    </row>
    <row r="22" spans="1:14" x14ac:dyDescent="0.25">
      <c r="A22" s="23">
        <v>300100007</v>
      </c>
      <c r="B22" s="21">
        <v>71708394.540000007</v>
      </c>
      <c r="C22" s="21">
        <v>90819128.430000007</v>
      </c>
      <c r="D22" s="21">
        <v>121639823.16</v>
      </c>
      <c r="E22" s="21">
        <v>153280844.36000001</v>
      </c>
      <c r="F22" s="21">
        <v>112336337.34</v>
      </c>
      <c r="G22" s="21">
        <v>65985815.270000003</v>
      </c>
      <c r="H22" s="21">
        <v>15420556.810000001</v>
      </c>
      <c r="I22" s="21">
        <v>20639991.760000002</v>
      </c>
      <c r="J22" s="21">
        <v>17342843.379999999</v>
      </c>
      <c r="K22" s="21">
        <v>13097126.439999999</v>
      </c>
      <c r="L22" s="21">
        <v>24075492.870000001</v>
      </c>
      <c r="M22" s="21">
        <v>10515909.689999999</v>
      </c>
      <c r="N22" s="21">
        <v>716862264.05000007</v>
      </c>
    </row>
    <row r="23" spans="1:14" x14ac:dyDescent="0.25">
      <c r="A23" s="20" t="s">
        <v>24</v>
      </c>
      <c r="B23" s="21">
        <v>0</v>
      </c>
      <c r="C23" s="21">
        <v>0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/>
      <c r="N23" s="21">
        <v>0</v>
      </c>
    </row>
    <row r="24" spans="1:14" x14ac:dyDescent="0.25">
      <c r="A24" s="23">
        <v>200200001</v>
      </c>
      <c r="B24" s="21">
        <v>704540.81</v>
      </c>
      <c r="C24" s="21">
        <v>815743.56</v>
      </c>
      <c r="D24" s="21">
        <v>816534.9</v>
      </c>
      <c r="E24" s="21">
        <v>374780.15999999997</v>
      </c>
      <c r="F24" s="21">
        <v>2911945.44</v>
      </c>
      <c r="G24" s="21">
        <v>993851.45</v>
      </c>
      <c r="H24" s="21">
        <v>798760</v>
      </c>
      <c r="I24" s="21">
        <v>89095.11</v>
      </c>
      <c r="J24" s="21">
        <v>214454.52</v>
      </c>
      <c r="K24" s="21">
        <v>216269.53</v>
      </c>
      <c r="L24" s="21">
        <v>604533</v>
      </c>
      <c r="M24" s="21"/>
      <c r="N24" s="21">
        <v>8540508.4800000004</v>
      </c>
    </row>
    <row r="25" spans="1:14" x14ac:dyDescent="0.25">
      <c r="A25" s="23">
        <v>300100007</v>
      </c>
      <c r="B25" s="21">
        <v>-704540.81</v>
      </c>
      <c r="C25" s="21">
        <v>-815743.56</v>
      </c>
      <c r="D25" s="21">
        <v>-816534.9</v>
      </c>
      <c r="E25" s="21">
        <v>-374780.15999999997</v>
      </c>
      <c r="F25" s="21">
        <v>-2911945.44</v>
      </c>
      <c r="G25" s="21">
        <v>-993851.45</v>
      </c>
      <c r="H25" s="21">
        <v>-798760</v>
      </c>
      <c r="I25" s="21">
        <v>-89095.11</v>
      </c>
      <c r="J25" s="21">
        <v>-214454.52</v>
      </c>
      <c r="K25" s="21">
        <v>-216269.53</v>
      </c>
      <c r="L25" s="21">
        <v>-604533</v>
      </c>
      <c r="M25" s="21"/>
      <c r="N25" s="21">
        <v>-8540508.4800000004</v>
      </c>
    </row>
    <row r="26" spans="1:14" x14ac:dyDescent="0.25">
      <c r="A26" s="20" t="s">
        <v>27</v>
      </c>
      <c r="B26" s="21">
        <v>0</v>
      </c>
      <c r="C26" s="21">
        <v>0</v>
      </c>
      <c r="D26" s="21">
        <v>0</v>
      </c>
      <c r="E26" s="21">
        <v>0</v>
      </c>
      <c r="F26" s="21">
        <v>0</v>
      </c>
      <c r="G26" s="21">
        <v>0</v>
      </c>
      <c r="H26" s="21">
        <v>0</v>
      </c>
      <c r="I26" s="21">
        <v>0</v>
      </c>
      <c r="J26" s="21">
        <v>0</v>
      </c>
      <c r="K26" s="21"/>
      <c r="L26" s="21"/>
      <c r="M26" s="21">
        <v>0</v>
      </c>
      <c r="N26" s="21">
        <v>5.8207660913467407E-10</v>
      </c>
    </row>
    <row r="27" spans="1:14" x14ac:dyDescent="0.25">
      <c r="A27" s="23">
        <v>100310001</v>
      </c>
      <c r="B27" s="21">
        <v>-585735</v>
      </c>
      <c r="C27" s="21">
        <v>-5811477</v>
      </c>
      <c r="D27" s="21">
        <v>-58394.8</v>
      </c>
      <c r="E27" s="21">
        <v>-200</v>
      </c>
      <c r="F27" s="21">
        <v>-4</v>
      </c>
      <c r="G27" s="21">
        <v>-139883.22</v>
      </c>
      <c r="H27" s="21">
        <v>-168857.28</v>
      </c>
      <c r="I27" s="21">
        <v>-130721.99</v>
      </c>
      <c r="J27" s="21">
        <v>-19431.88</v>
      </c>
      <c r="K27" s="21"/>
      <c r="L27" s="21"/>
      <c r="M27" s="21">
        <v>-41200</v>
      </c>
      <c r="N27" s="21">
        <v>-6955905.1699999999</v>
      </c>
    </row>
    <row r="28" spans="1:14" x14ac:dyDescent="0.25">
      <c r="A28" s="23">
        <v>200200010</v>
      </c>
      <c r="B28" s="21">
        <v>532100</v>
      </c>
      <c r="C28" s="21">
        <v>5811477</v>
      </c>
      <c r="D28" s="21">
        <v>20800</v>
      </c>
      <c r="E28" s="21">
        <v>200</v>
      </c>
      <c r="F28" s="21">
        <v>4</v>
      </c>
      <c r="G28" s="21">
        <v>10835</v>
      </c>
      <c r="H28" s="21">
        <v>90154.28</v>
      </c>
      <c r="I28" s="21">
        <v>130721.99</v>
      </c>
      <c r="J28" s="21">
        <v>1600</v>
      </c>
      <c r="K28" s="21"/>
      <c r="L28" s="21"/>
      <c r="M28" s="21">
        <v>41200</v>
      </c>
      <c r="N28" s="21">
        <v>6639092.2700000005</v>
      </c>
    </row>
    <row r="29" spans="1:14" x14ac:dyDescent="0.25">
      <c r="A29" s="23">
        <v>300100007</v>
      </c>
      <c r="B29" s="21">
        <v>53635</v>
      </c>
      <c r="C29" s="21"/>
      <c r="D29" s="21">
        <v>37594.800000000003</v>
      </c>
      <c r="E29" s="21"/>
      <c r="F29" s="21"/>
      <c r="G29" s="21">
        <v>129048.22</v>
      </c>
      <c r="H29" s="21">
        <v>78703</v>
      </c>
      <c r="I29" s="21"/>
      <c r="J29" s="21">
        <v>17831.88</v>
      </c>
      <c r="K29" s="21"/>
      <c r="L29" s="21"/>
      <c r="M29" s="21"/>
      <c r="N29" s="21">
        <v>316812.90000000002</v>
      </c>
    </row>
    <row r="30" spans="1:14" x14ac:dyDescent="0.25">
      <c r="A30" s="20" t="s">
        <v>28</v>
      </c>
      <c r="B30" s="21">
        <v>0</v>
      </c>
      <c r="C30" s="21">
        <v>0</v>
      </c>
      <c r="D30" s="21">
        <v>0</v>
      </c>
      <c r="E30" s="21">
        <v>0</v>
      </c>
      <c r="F30" s="21">
        <v>0</v>
      </c>
      <c r="G30" s="21">
        <v>0</v>
      </c>
      <c r="H30" s="21">
        <v>0</v>
      </c>
      <c r="I30" s="21">
        <v>0</v>
      </c>
      <c r="J30" s="21">
        <v>0</v>
      </c>
      <c r="K30" s="21">
        <v>0</v>
      </c>
      <c r="L30" s="21">
        <v>0</v>
      </c>
      <c r="M30" s="21">
        <v>0</v>
      </c>
      <c r="N30" s="21">
        <v>0</v>
      </c>
    </row>
    <row r="31" spans="1:14" x14ac:dyDescent="0.25">
      <c r="A31" s="23">
        <v>100310001</v>
      </c>
      <c r="B31" s="21">
        <v>52515819.509999998</v>
      </c>
      <c r="C31" s="21">
        <v>74033956.950000003</v>
      </c>
      <c r="D31" s="21">
        <v>61702195.170000002</v>
      </c>
      <c r="E31" s="21">
        <v>134817782.28</v>
      </c>
      <c r="F31" s="21">
        <v>203877651.61000001</v>
      </c>
      <c r="G31" s="21">
        <v>183869609.84</v>
      </c>
      <c r="H31" s="21">
        <v>40540134.960000001</v>
      </c>
      <c r="I31" s="21">
        <v>22383075.93</v>
      </c>
      <c r="J31" s="21">
        <v>28472897.34</v>
      </c>
      <c r="K31" s="21">
        <v>21449994.670000002</v>
      </c>
      <c r="L31" s="21">
        <v>28480009.010000002</v>
      </c>
      <c r="M31" s="21">
        <v>14151058.6</v>
      </c>
      <c r="N31" s="21">
        <v>866294185.87</v>
      </c>
    </row>
    <row r="32" spans="1:14" x14ac:dyDescent="0.25">
      <c r="A32" s="23">
        <v>300100007</v>
      </c>
      <c r="B32" s="21">
        <v>-52515819.509999998</v>
      </c>
      <c r="C32" s="21">
        <v>-74033956.950000003</v>
      </c>
      <c r="D32" s="21">
        <v>-61702195.170000002</v>
      </c>
      <c r="E32" s="21">
        <v>-134817782.28</v>
      </c>
      <c r="F32" s="21">
        <v>-203877651.61000001</v>
      </c>
      <c r="G32" s="21">
        <v>-183869609.84</v>
      </c>
      <c r="H32" s="21">
        <v>-40540134.960000001</v>
      </c>
      <c r="I32" s="21">
        <v>-22383075.93</v>
      </c>
      <c r="J32" s="21">
        <v>-28472897.34</v>
      </c>
      <c r="K32" s="21">
        <v>-21449994.670000002</v>
      </c>
      <c r="L32" s="21">
        <v>-28480009.010000002</v>
      </c>
      <c r="M32" s="21">
        <v>-14151058.6</v>
      </c>
      <c r="N32" s="21">
        <v>-866294185.87</v>
      </c>
    </row>
    <row r="33" spans="1:14" x14ac:dyDescent="0.25">
      <c r="A33" s="20" t="s">
        <v>25</v>
      </c>
      <c r="B33" s="21">
        <v>0</v>
      </c>
      <c r="C33" s="21">
        <v>0</v>
      </c>
      <c r="D33" s="21">
        <v>0</v>
      </c>
      <c r="E33" s="21">
        <v>0</v>
      </c>
      <c r="F33" s="21">
        <v>0</v>
      </c>
      <c r="G33" s="21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v>0</v>
      </c>
    </row>
    <row r="34" spans="1:14" x14ac:dyDescent="0.25">
      <c r="A34" s="23">
        <v>100310001</v>
      </c>
      <c r="B34" s="21">
        <v>-2663168.7599999998</v>
      </c>
      <c r="C34" s="21">
        <v>-273830</v>
      </c>
      <c r="D34" s="21">
        <v>-1076972.6000000001</v>
      </c>
      <c r="E34" s="21">
        <v>-968987.24</v>
      </c>
      <c r="F34" s="21">
        <v>-8798472.3399999999</v>
      </c>
      <c r="G34" s="21">
        <v>-1924763.88</v>
      </c>
      <c r="H34" s="21">
        <v>-2243734</v>
      </c>
      <c r="I34" s="21">
        <v>-172520.3</v>
      </c>
      <c r="J34" s="21">
        <v>-298040</v>
      </c>
      <c r="K34" s="21">
        <v>-1163238.02</v>
      </c>
      <c r="L34" s="21">
        <v>-218646</v>
      </c>
      <c r="M34" s="21">
        <v>-28725</v>
      </c>
      <c r="N34" s="21">
        <v>-19831098.140000001</v>
      </c>
    </row>
    <row r="35" spans="1:14" x14ac:dyDescent="0.25">
      <c r="A35" s="23">
        <v>300100007</v>
      </c>
      <c r="B35" s="21">
        <v>2663168.7599999998</v>
      </c>
      <c r="C35" s="21">
        <v>273830</v>
      </c>
      <c r="D35" s="21">
        <v>1076972.6000000001</v>
      </c>
      <c r="E35" s="21">
        <v>968987.24</v>
      </c>
      <c r="F35" s="21">
        <v>8798472.3399999999</v>
      </c>
      <c r="G35" s="21">
        <v>1924763.88</v>
      </c>
      <c r="H35" s="21">
        <v>2243734</v>
      </c>
      <c r="I35" s="21">
        <v>172520.3</v>
      </c>
      <c r="J35" s="21">
        <v>298040</v>
      </c>
      <c r="K35" s="21">
        <v>1163238.02</v>
      </c>
      <c r="L35" s="21">
        <v>218646</v>
      </c>
      <c r="M35" s="21">
        <v>28725</v>
      </c>
      <c r="N35" s="21">
        <v>19831098.140000001</v>
      </c>
    </row>
    <row r="36" spans="1:14" x14ac:dyDescent="0.25">
      <c r="A36" s="20" t="s">
        <v>33</v>
      </c>
      <c r="B36" s="21"/>
      <c r="C36" s="21">
        <v>0</v>
      </c>
      <c r="D36" s="21">
        <v>0</v>
      </c>
      <c r="E36" s="21"/>
      <c r="F36" s="21"/>
      <c r="G36" s="21">
        <v>0</v>
      </c>
      <c r="H36" s="21"/>
      <c r="I36" s="21"/>
      <c r="J36" s="21"/>
      <c r="K36" s="21"/>
      <c r="L36" s="21"/>
      <c r="M36" s="21"/>
      <c r="N36" s="21">
        <v>0</v>
      </c>
    </row>
    <row r="37" spans="1:14" x14ac:dyDescent="0.25">
      <c r="A37" s="23">
        <v>200200001</v>
      </c>
      <c r="B37" s="21"/>
      <c r="C37" s="21">
        <v>-153615</v>
      </c>
      <c r="D37" s="21">
        <v>-206348.87</v>
      </c>
      <c r="E37" s="21"/>
      <c r="F37" s="21"/>
      <c r="G37" s="21">
        <v>-3888</v>
      </c>
      <c r="H37" s="21"/>
      <c r="I37" s="21"/>
      <c r="J37" s="21"/>
      <c r="K37" s="21"/>
      <c r="L37" s="21"/>
      <c r="M37" s="21"/>
      <c r="N37" s="21">
        <v>-363851.87</v>
      </c>
    </row>
    <row r="38" spans="1:14" x14ac:dyDescent="0.25">
      <c r="A38" s="23">
        <v>300100007</v>
      </c>
      <c r="B38" s="21"/>
      <c r="C38" s="21">
        <v>153615</v>
      </c>
      <c r="D38" s="21">
        <v>206348.87</v>
      </c>
      <c r="E38" s="21"/>
      <c r="F38" s="21"/>
      <c r="G38" s="21">
        <v>3888</v>
      </c>
      <c r="H38" s="21"/>
      <c r="I38" s="21"/>
      <c r="J38" s="21"/>
      <c r="K38" s="21"/>
      <c r="L38" s="21"/>
      <c r="M38" s="21"/>
      <c r="N38" s="21">
        <v>363851.87</v>
      </c>
    </row>
    <row r="39" spans="1:14" x14ac:dyDescent="0.25">
      <c r="A39" s="20" t="s">
        <v>29</v>
      </c>
      <c r="B39" s="21">
        <v>0</v>
      </c>
      <c r="C39" s="21">
        <v>0</v>
      </c>
      <c r="D39" s="21">
        <v>0</v>
      </c>
      <c r="E39" s="21">
        <v>0</v>
      </c>
      <c r="F39" s="21">
        <v>0</v>
      </c>
      <c r="G39" s="21">
        <v>0</v>
      </c>
      <c r="H39" s="21">
        <v>0</v>
      </c>
      <c r="I39" s="21">
        <v>0</v>
      </c>
      <c r="J39" s="21">
        <v>0</v>
      </c>
      <c r="K39" s="21">
        <v>0</v>
      </c>
      <c r="L39" s="21"/>
      <c r="M39" s="21"/>
      <c r="N39" s="21">
        <v>0</v>
      </c>
    </row>
    <row r="40" spans="1:14" x14ac:dyDescent="0.25">
      <c r="A40" s="23">
        <v>300100007</v>
      </c>
      <c r="B40" s="21">
        <v>1352049.04</v>
      </c>
      <c r="C40" s="21">
        <v>1515557.56</v>
      </c>
      <c r="D40" s="21">
        <v>3927343.79</v>
      </c>
      <c r="E40" s="21">
        <v>3119657.48</v>
      </c>
      <c r="F40" s="21">
        <v>3108638.1</v>
      </c>
      <c r="G40" s="21">
        <v>2700185.09</v>
      </c>
      <c r="H40" s="21">
        <v>1227233.24</v>
      </c>
      <c r="I40" s="21">
        <v>1695817.88</v>
      </c>
      <c r="J40" s="21">
        <v>1395101.8</v>
      </c>
      <c r="K40" s="21">
        <v>1111242.3999999999</v>
      </c>
      <c r="L40" s="21"/>
      <c r="M40" s="21"/>
      <c r="N40" s="21">
        <v>21152826.379999999</v>
      </c>
    </row>
    <row r="41" spans="1:14" x14ac:dyDescent="0.25">
      <c r="A41" s="23">
        <v>300200002</v>
      </c>
      <c r="B41" s="21">
        <v>-1352049.04</v>
      </c>
      <c r="C41" s="21">
        <v>-1515557.56</v>
      </c>
      <c r="D41" s="21">
        <v>-3927343.79</v>
      </c>
      <c r="E41" s="21">
        <v>-3119657.48</v>
      </c>
      <c r="F41" s="21">
        <v>-3108638.1</v>
      </c>
      <c r="G41" s="21">
        <v>-2700185.09</v>
      </c>
      <c r="H41" s="21">
        <v>-1227233.24</v>
      </c>
      <c r="I41" s="21">
        <v>-1695817.88</v>
      </c>
      <c r="J41" s="21">
        <v>-1395101.8</v>
      </c>
      <c r="K41" s="21">
        <v>-1111242.3999999999</v>
      </c>
      <c r="L41" s="21"/>
      <c r="M41" s="21"/>
      <c r="N41" s="21">
        <v>-21152826.379999999</v>
      </c>
    </row>
    <row r="42" spans="1:14" x14ac:dyDescent="0.25">
      <c r="A42" s="20" t="s">
        <v>32</v>
      </c>
      <c r="B42" s="21"/>
      <c r="C42" s="21">
        <v>0</v>
      </c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>
        <v>0</v>
      </c>
    </row>
    <row r="43" spans="1:14" x14ac:dyDescent="0.25">
      <c r="A43" s="23">
        <v>200200001</v>
      </c>
      <c r="B43" s="21"/>
      <c r="C43" s="21">
        <v>153615</v>
      </c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>
        <v>153615</v>
      </c>
    </row>
    <row r="44" spans="1:14" x14ac:dyDescent="0.25">
      <c r="A44" s="23">
        <v>300100007</v>
      </c>
      <c r="B44" s="21"/>
      <c r="C44" s="21">
        <v>-153615</v>
      </c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>
        <v>-153615</v>
      </c>
    </row>
    <row r="45" spans="1:14" x14ac:dyDescent="0.25">
      <c r="A45" s="20" t="s">
        <v>39</v>
      </c>
      <c r="B45" s="21">
        <v>0</v>
      </c>
      <c r="C45" s="21">
        <v>0</v>
      </c>
      <c r="D45" s="21">
        <v>0</v>
      </c>
      <c r="E45" s="21">
        <v>0</v>
      </c>
      <c r="F45" s="21">
        <v>0</v>
      </c>
      <c r="G45" s="21">
        <v>0</v>
      </c>
      <c r="H45" s="21">
        <v>0</v>
      </c>
      <c r="I45" s="21">
        <v>0</v>
      </c>
      <c r="J45" s="21">
        <v>0</v>
      </c>
      <c r="K45" s="21">
        <v>0</v>
      </c>
      <c r="L45" s="21">
        <v>0</v>
      </c>
      <c r="M45" s="21">
        <v>0</v>
      </c>
      <c r="N45" s="2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Cost Pivot </vt:lpstr>
      <vt:lpstr>Cost Data</vt:lpstr>
      <vt:lpstr>Tour Revenue DAta</vt:lpstr>
      <vt:lpstr>Posting Procedure</vt:lpstr>
      <vt:lpstr>AR Summary</vt:lpstr>
      <vt:lpstr>AR Trans</vt:lpstr>
      <vt:lpstr>AP Trans Summary</vt:lpstr>
      <vt:lpstr>AP Trans</vt:lpstr>
      <vt:lpstr>Doc Wise Gl Wise Matrix</vt:lpstr>
      <vt:lpstr>GL Wise Trans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R. Nanda</dc:creator>
  <cp:lastModifiedBy>R. Nanda</cp:lastModifiedBy>
  <dcterms:created xsi:type="dcterms:W3CDTF">2019-01-07T05:05:23Z</dcterms:created>
  <dcterms:modified xsi:type="dcterms:W3CDTF">2019-01-07T05:57:45Z</dcterms:modified>
</cp:coreProperties>
</file>